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март" sheetId="1" r:id="rId1"/>
  </sheets>
  <definedNames>
    <definedName name="_xlnm.Print_Area" localSheetId="0">'март'!$B$1:$H$297</definedName>
  </definedNames>
  <calcPr fullCalcOnLoad="1"/>
</workbook>
</file>

<file path=xl/sharedStrings.xml><?xml version="1.0" encoding="utf-8"?>
<sst xmlns="http://schemas.openxmlformats.org/spreadsheetml/2006/main" count="529" uniqueCount="509">
  <si>
    <t>Субвенции бюджетам муниципальных районов на содержание ребенка в семье опекуна и приемной семье, а также на оплату труда приемному родителю (ФБ)</t>
  </si>
  <si>
    <t>Субвенции бюджетам муниципальных районов на выплату денежных средств на содержание ребенка, единовременных пособий и оплату труда при семейных формах устройства детей-сирот и детей, оставшихся без попечения родителей (ОБ)</t>
  </si>
  <si>
    <t>060 1 14 01050 10 0000 410</t>
  </si>
  <si>
    <t>Прочие поступления от использования имущества, находящегося в собственности муниципальных районов</t>
  </si>
  <si>
    <t>188 1 16 21050 05 0000 140</t>
  </si>
  <si>
    <t>Доходы бюджетов от продажи квартир, находящихся в собственности поселений</t>
  </si>
  <si>
    <t xml:space="preserve">к плану </t>
  </si>
  <si>
    <t xml:space="preserve">Земельный налог, взимаемый по ставке, установленной подпунктом 2 пункта 1 статьи 394 Налогового кодекса Российской Федерации, зачисляемый в бюджеты муниципальных районов </t>
  </si>
  <si>
    <t>182 1 06 06023 05 0000 110</t>
  </si>
  <si>
    <t>182 1 06 06023 00 0000 110</t>
  </si>
  <si>
    <t>182 1 06 06013 05 0000 110</t>
  </si>
  <si>
    <t xml:space="preserve">Земельный налог, взимаемый по ставке, установленной подпунктом 1 пункта 1 статьи 394 Налогового кодекса Российской Федерации, зачисляемый в бюджеты муниципальных районов </t>
  </si>
  <si>
    <t>182 1 06 06013 00 0000 110</t>
  </si>
  <si>
    <t>081 1 16 25030 01 0000 140</t>
  </si>
  <si>
    <t>000 1 16 90050 05 0000 140</t>
  </si>
  <si>
    <t>081 1 16 90050 05 0000 140</t>
  </si>
  <si>
    <t>Денежные взыскания (штрафы) за административные правонарушения в области дорожного движения</t>
  </si>
  <si>
    <t>188 1 16 90050 05 0000 140</t>
  </si>
  <si>
    <t>498 1 16 90050 05 0000 140</t>
  </si>
  <si>
    <t>340 1 16 90050 05 0000 140</t>
  </si>
  <si>
    <t>170 1 16 90050 05 0000 140</t>
  </si>
  <si>
    <t>- подпрограмма "Строительство сельских школ ХМАО-Югры"</t>
  </si>
  <si>
    <t>- подпрограмма "Развитие материально-технической базы учреждений физической культуры и спорта"</t>
  </si>
  <si>
    <t>Доходы от возмещения ущерба при возникновении страховых случаев, зачисляемые в бюджеты муниципальных районов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</si>
  <si>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муниципальных районов и поселений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</si>
  <si>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муниципальных районов и поселений</t>
  </si>
  <si>
    <t>500 2 02 03024 05 0015 151</t>
  </si>
  <si>
    <t xml:space="preserve"> Прочие неналоговые доходы  бюджетов муниципальных районов</t>
  </si>
  <si>
    <t>000 1 19 00000 00 0000 000</t>
  </si>
  <si>
    <t>ВОЗВРАТ ОСТАТКОВ СУБСИДИЙ И СУБВЕНЦИЙ ПРОШЛЫХ ЛЕТ</t>
  </si>
  <si>
    <t>Возврат остатков субсидий и субвенций из бюджетов муниципальных районов</t>
  </si>
  <si>
    <t xml:space="preserve">182 1 01 02050 01 0000 110 </t>
  </si>
  <si>
    <t>Доходы бюджетов от реализации имущества, находящегося в оперативном управлении учреждений, находящихся в ведении органов управления муниципальных районов (в части реализации основных средств по указанному имуществу)</t>
  </si>
  <si>
    <t>430 1 14 02032 05 0000 410</t>
  </si>
  <si>
    <t xml:space="preserve"> 020 1 11 05010 10 0000 120      </t>
  </si>
  <si>
    <t>430 1 14 01000 00 0000 410</t>
  </si>
  <si>
    <t>500 1 15 02050 05 0000 140</t>
  </si>
  <si>
    <t>Денежные взыскания (штрафы) и иные суммы , взыскиваемые с лиц, виновных в совершении преступлений, и в возмещение ущерба по имуществу, зачисляемые в местные бюджеты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</si>
  <si>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</si>
  <si>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</si>
  <si>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</si>
  <si>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Ущерб природным ресурсам, начисляемый согласно Актов определения ущерба (Департамент имущественных отношений)</t>
  </si>
  <si>
    <t>Прочие поступления от денежных взысканий (штрафов) и иных сумм в возмещение ущерба, зачисляемые в бюджеты муниципальных районов (Управление по ветеринарному и фитосанитарному надзору)</t>
  </si>
  <si>
    <t>Прочие поступления от денежных взысканий (штрафов) и иных сумм в возмещение ущерба, зачисляемые в  бюджеты муниципальных районов (ГИБДД)</t>
  </si>
  <si>
    <t>Прочие поступления от денежных взысканий (штрафов) и иных сумм в возмещение ущерба, зачисляемые в  бюджеты муниципальных районов (Гостехнадзор)</t>
  </si>
  <si>
    <t>Денежные взыскания (штрафы) за нарушение законодательства в области охраны окружающей среды (УООПС ХМАО-ЮГРЫ)</t>
  </si>
  <si>
    <t>Прочие поступления от денежных взысканий (штрафов) и иных сумм в возмещение ущерба, зачисляемые в  бюджеты муниципальных районов (Управление по технологическому и экологическому надзору)</t>
  </si>
  <si>
    <t>Прочие поступления от денежных взысканий (штрафов) и иных сумм в возмещение ущерба, зачисляемые в  бюджеты муниципальных районов (Управление федеральной миграционной службы по ХМАО-Югре)</t>
  </si>
  <si>
    <t>188 1 16 30000 00 0000 140</t>
  </si>
  <si>
    <t>430 1 16 23050 05 0000 140</t>
  </si>
  <si>
    <t>430 1 16 90050 05 0000 140</t>
  </si>
  <si>
    <t>500 1 17 01050 05 0000 180</t>
  </si>
  <si>
    <t>500 1 17 05050 05 0000 180</t>
  </si>
  <si>
    <t>500 1 19 05010 05 0000 151</t>
  </si>
  <si>
    <t>500 2 02 01001 05 0000 151</t>
  </si>
  <si>
    <t>500 2 02 01003 05 0000 151</t>
  </si>
  <si>
    <t>500 2 02 01999 05 0000 151</t>
  </si>
  <si>
    <t>Прочие дотации муниципальным районам</t>
  </si>
  <si>
    <t>Субсидии бюджетам муниципальных районов на бюджетные инвестиции в объекты капитального строительства собственности  муниципальных образований (ОБ)</t>
  </si>
  <si>
    <t>Программа "Развитие и модернизации жилищно-коммунального комплекса ХМАО-Югры" на 2005-2012 годы</t>
  </si>
  <si>
    <t>Программа "Централизованное электроснабжение населенных пунктов ХМАО"</t>
  </si>
  <si>
    <t>- подпрограмма "Развитие материально-технической базы дошкольных образовательных учреждений в ХМАО-Югре на 2007-2010 годы""</t>
  </si>
  <si>
    <t>- подпрограмма "Строительство комплексов социальной сферы ХМАО-Югры"</t>
  </si>
  <si>
    <t xml:space="preserve">Прочие субсидии бюджетам муниципальных районов </t>
  </si>
  <si>
    <t>Субвенции  бюджетам муниципальных районов на осуществление полномочий по подготовке проведения статистических переписей (ФБ)</t>
  </si>
  <si>
    <t>Субвенции  бюджетам муниципальных районов на государственную регистрацию актов гражданского состояния (ФБ)</t>
  </si>
  <si>
    <t>Субвенции  бюджетам муниципальных районов на государственную регистрацию актов гражданского состояния (ОБ)</t>
  </si>
  <si>
    <t>Субвенции бюджетам муниципальных районов на составление (изменение и дополнение) списка кандидатов в присяжные заседатели федеральных судов общей юрисдикции  РФ (ФБ)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</si>
  <si>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 (ФБ)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</si>
  <si>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 в семью</t>
  </si>
  <si>
    <t xml:space="preserve">Субвенции бюджетам муниципальных районов на выполнение передаваемых полномочий субъектов РФ </t>
  </si>
  <si>
    <t>Субвенции бюджетам муниципальных районов для обеспечение полномочий по проведениею аттестации педагогических работников муниципальных образовательных учреждений на первую и вторую квалификационные категории</t>
  </si>
  <si>
    <t>Субвенции на реализацию основных общеобразовательных программ в муниципальных общеобразовательных учреждениях(ОБ)</t>
  </si>
  <si>
    <t>Субвенции на предоставление и обеспечение мер социальной поддержки детям-сиротам и детям,  оставшимся без попечения родителей, а также лицам из числа детей-сирот и детей, оставшихся без попечения родителей</t>
  </si>
  <si>
    <t>Субвенции на создание и обеспечение деятельности административных комиссий</t>
  </si>
  <si>
    <t>Субвенции на образование и организацию деятельности комиссий по делам несовершеннолетних и защите их прав</t>
  </si>
  <si>
    <t xml:space="preserve">Субвенции на обеспечение прав детей-инвалидов  и семей, имеющих детей-инвалидов на образование, воспитание и обучение </t>
  </si>
  <si>
    <t>Субвенции на поддержку сельскохозяйственного производства</t>
  </si>
  <si>
    <t>500 2 02 04999 05 0000 151</t>
  </si>
  <si>
    <t>Субвенции местным бюджетам на осуществление деятельности по опеке и попечительству</t>
  </si>
  <si>
    <t>Субвенции на участие в реализации программы "Социально-экономической развитие коренных малочисленных народов Севера ХМАО-Югры" на 2008-2012 годы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</si>
  <si>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</si>
  <si>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</si>
  <si>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программу дошкольного образования (ФБ)</t>
  </si>
  <si>
    <t>Субвенции бюджетам муниципальных районов на  компенсацию части родительской платы за содержание ребенка в муниципальных образовательных учреждениях, реализующих основную программу дошкольного образования (ОБ)</t>
  </si>
  <si>
    <t>ИНЫЕ МЕЖБЮДЖЕТНЫЕ ТРАНСФЕРТЫ</t>
  </si>
  <si>
    <t>Средства передаваемые бюджетам муниципальных районов для компенсации дополнительных расходов, возникших в результате решений, принятых органами  власти другого уровня</t>
  </si>
  <si>
    <t>330 2 02 02104 05 0000 151</t>
  </si>
  <si>
    <t>500 2 02 02077 05 0000 151</t>
  </si>
  <si>
    <t>500 2 02 02077 05 0010 151</t>
  </si>
  <si>
    <t>330 2 02 02077 05 0011 151</t>
  </si>
  <si>
    <t>500 2 02 02077 05 0012 151</t>
  </si>
  <si>
    <t>330 2 02 02077 05 0013 151</t>
  </si>
  <si>
    <t>500 2 02 02077 05 0020 151</t>
  </si>
  <si>
    <t>500 2 02 02077 05 0030 151</t>
  </si>
  <si>
    <t>500 2 02 02077 05 0031 151</t>
  </si>
  <si>
    <t>500 2 02 02077 05 0032 151</t>
  </si>
  <si>
    <t>500 2 02 02077 05 0040 151</t>
  </si>
  <si>
    <t>500 2 02 02077 05 0041 151</t>
  </si>
  <si>
    <t>500 2 02 02077 05 0042 151</t>
  </si>
  <si>
    <t>330 2 02 02077 05 0000 151</t>
  </si>
  <si>
    <t>500 2 02 02077 05 0043 151</t>
  </si>
  <si>
    <t>500 2 02 03000 00 0000 151</t>
  </si>
  <si>
    <t>330 2 02 03002 05 0000 151</t>
  </si>
  <si>
    <t>500 2 02 03003 05 0000 151</t>
  </si>
  <si>
    <t>500 2 02 03021 05 0000 151</t>
  </si>
  <si>
    <t>500 2 02 03024 05 0000 151</t>
  </si>
  <si>
    <t>500 2 02 03024 05 0001 151</t>
  </si>
  <si>
    <t>500 2 02 03024 05 0002 151</t>
  </si>
  <si>
    <t>500 2 02 03024 05 0003 151</t>
  </si>
  <si>
    <t>500 2 02 03024 05 0004 151</t>
  </si>
  <si>
    <t>500 2 02 03024 05 0005 151</t>
  </si>
  <si>
    <t>500 2 02 03024 05 0006 151</t>
  </si>
  <si>
    <t>500 2 02 03024 05 0007 151</t>
  </si>
  <si>
    <t>500 2 02 03024 05 0008 151</t>
  </si>
  <si>
    <t>500 2 02 03024 05 0009 151</t>
  </si>
  <si>
    <t>500 2 02 03024 05 0010 151</t>
  </si>
  <si>
    <t>500 2 02 03024 05 0011 151</t>
  </si>
  <si>
    <t>500 2 02 03024 05 0012 151</t>
  </si>
  <si>
    <t>500 2 02 03024 05 0014 151</t>
  </si>
  <si>
    <t>500 2 02 03029 05 0000 151</t>
  </si>
  <si>
    <t>500 2 02 04000 00 0000 151</t>
  </si>
  <si>
    <t>500 2 02 04012 05 0000151</t>
  </si>
  <si>
    <t>500 2 02 04014 05 0000151</t>
  </si>
  <si>
    <t>Доходы от продажи услуг, оказываемых учреждениями, находящихся в ведении органов местного самоуправления муниципальных районов</t>
  </si>
  <si>
    <t>000 3 00 00000 00 0000 000</t>
  </si>
  <si>
    <t>000 3 02 01050 05 0000 130</t>
  </si>
  <si>
    <t>230 3 02 01050 05 0000 130</t>
  </si>
  <si>
    <t>240 3 02 01050 05 0000 130</t>
  </si>
  <si>
    <t>260 3 02 01050 05 0000 130</t>
  </si>
  <si>
    <t>020 3 02 01050 05 0021 130</t>
  </si>
  <si>
    <t>430 3 02 01050 05 0026 130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</si>
  <si>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 муниципальных унитарных предприятий 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</si>
  <si>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 муниципальных унитарных предприятий </t>
  </si>
  <si>
    <t xml:space="preserve">Доходы бюджетов от продажи квартир, находящихся в собственности муниципальных районов 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</si>
  <si>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(в части реализации основных средств по указанному имуществу)</t>
  </si>
  <si>
    <t>500 2 02 03003 05 0001 151</t>
  </si>
  <si>
    <t>500 2 02 03003 05 0002 151</t>
  </si>
  <si>
    <t xml:space="preserve">Субвенции  бюджетам муниципальных районов на  государственную регистрацию актов гражданского состояния </t>
  </si>
  <si>
    <t>500 2 02 03022 05 0002 151</t>
  </si>
  <si>
    <t>Налог на доходы физических лиц с доходов, полученных ввиде процентов по облигациям с ипотечным покрытием, эмитированным до 1 января 2007 года, а такжес доходов учредителей доверительного управления ипотечным покрытием, полученнных на основании приобретения ипотечных сертификатов участия, выданных управляющим ипотечным покрытием до 1 января 2007 года</t>
  </si>
  <si>
    <t>192 1 16 90050 05 0000 140</t>
  </si>
  <si>
    <t>000 1 08 04000 01 0000 110</t>
  </si>
  <si>
    <t>177 1 16 90050 05 0000 140</t>
  </si>
  <si>
    <t xml:space="preserve"> ПЛАН НА</t>
  </si>
  <si>
    <t>500 1 11 03050 05 0000 120</t>
  </si>
  <si>
    <t xml:space="preserve">430 1 11 05010 05 0000 120       </t>
  </si>
  <si>
    <t>Доходы, получаемые в виде арендной платы за земельные участки, государственная собственность  на которые не разганичена,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</si>
  <si>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 на которые не разганичена и которые расположеныв границах территорий муниципальных районов,а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</si>
  <si>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 на которые не разганичена и которые расположены в границахпоселений,а также средства от продажи права на заключение договоров аренды указанных земельных участков</t>
  </si>
  <si>
    <t>Доходы, получаемые в виде арендной платы , а также средства от продажи права на заключение договоров аренды за земли,  находящиеся в собственности муниципальных районов</t>
  </si>
  <si>
    <t>430 1 11 05020 00 0000 120</t>
  </si>
  <si>
    <t>430 1 11 05035 05 0000 120</t>
  </si>
  <si>
    <t>430 1 14 01050 05 0000 410</t>
  </si>
  <si>
    <t>Доходы от продажи земельных участков</t>
  </si>
  <si>
    <t xml:space="preserve">Субвенции бюджетам муниципальных районов на ежемесячное денежное вознаграждение за классное руководство </t>
  </si>
  <si>
    <t>Субвенции бюджетам муниципальных районов на ежемесячное денежное вознаграждение за классное руководство(ФБ)</t>
  </si>
  <si>
    <t>Субвенции бюджетам муниципальных районов на ежемесячное денежное вознаграждение за классное руководство(ОБ)</t>
  </si>
  <si>
    <t xml:space="preserve">Субвенции бюджетам муниципальных районов  на предоставление гражданам субсидий на оплату жилого помещения и коммунальных услуг </t>
  </si>
  <si>
    <t>Целевые сборы с граждан и предприятий, учреждений, организаций</t>
  </si>
  <si>
    <t>141 1 16 28000 01 0000 140</t>
  </si>
  <si>
    <t>Субвенции на организацию денежных выплат медицинским работникам, обслуживающим малокомплектные терапевтические участки, участки врачей общей практики муниципальных систем здравоохранения</t>
  </si>
  <si>
    <t>Субвенции на предоставление социальной поддержки педагогическим работникам и иным категориям граждан, проживающим и работающим в сельской местности, рабочих поселках (поселках городского типа) ХМАО-Югры по оплате жилого помещения и коммунальных услуг</t>
  </si>
  <si>
    <t>годовому</t>
  </si>
  <si>
    <t xml:space="preserve">Налог на имущество физических лиц, взимаемой по ставке, применяемой к объекту налогообложения, расположенному в границах межселенной территории </t>
  </si>
  <si>
    <t xml:space="preserve"> </t>
  </si>
  <si>
    <t xml:space="preserve">182 1 09 03022 03 0000 110 </t>
  </si>
  <si>
    <t>Платежи за добычу углеводородного сырья</t>
  </si>
  <si>
    <t>000 1 13 00000 00 0000 000</t>
  </si>
  <si>
    <t>ДОХОДЫ ОТ ОКАЗАНИЯ ПЛАТНЫХ УСЛУГ И КОМПЕНСАЦИИ ЗАТРАТ ГОСУДАРСТВА</t>
  </si>
  <si>
    <t>ДОХОДЫ ОТ ПРЕДПРИНИМАТЕЛЬСКОЙ И ИНОЙ ПРИНОСЯЩЕЙ ДОХОД ДЕЯТЕЛЬНОСТИ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</si>
  <si>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</si>
  <si>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Субвенции на бесплатное изготовление и ремонт зубных протезов</t>
  </si>
  <si>
    <t>Субвенции на обеспечение бесплатными молочными продуктами питания детей до трёх лет</t>
  </si>
  <si>
    <t>Субсидии бюджетам муниципальных районов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(ФБ)</t>
  </si>
  <si>
    <t>Субсидии на капитальные вложения:</t>
  </si>
  <si>
    <t xml:space="preserve"> - подпрограмма "Газоснабжение населенных пунктов ХМАО-Югры"</t>
  </si>
  <si>
    <t>- подпрограмма "Реконструкция и развитие объектов теплоснабжения населенных пунктов ХМАО-Югры"</t>
  </si>
  <si>
    <t>- подпрограмма "Обеспечение качественной питьевой водой населения ХМАО-Югры"</t>
  </si>
  <si>
    <t>Программа "Улучшение жилищных условий населения ХМАО-Югры" на 2005-2015 годы</t>
  </si>
  <si>
    <t>- подпрограмма "Обеспечение жильем граждан, проживающих в жилых помещениях непригодных для проживания"</t>
  </si>
  <si>
    <t>- подпрограмма "Обеспечение жилыми помещениями граждан из числа коренных малочисленных народов в ХМАО-Югре"</t>
  </si>
  <si>
    <t>- подпрограмма "Проектирование и строительство инженерных сетей"</t>
  </si>
  <si>
    <t>Программа развития материально-технической базы отраслей социальной сферы в ХМАО-Югры</t>
  </si>
  <si>
    <t>- подпрограмма "Развитие материально-технической базы учреждений образования в ХМАО-Югры"</t>
  </si>
  <si>
    <t>020 1 08 07150 01 0000 110</t>
  </si>
  <si>
    <t>020 1 08 07160 01 0000 110</t>
  </si>
  <si>
    <t>ИСПОЛНЕНИЕ</t>
  </si>
  <si>
    <t>Наименование</t>
  </si>
  <si>
    <t xml:space="preserve">   % выполнения</t>
  </si>
  <si>
    <t>КД</t>
  </si>
  <si>
    <t>доходов</t>
  </si>
  <si>
    <t>к плану</t>
  </si>
  <si>
    <t xml:space="preserve">Единый налог, взимаемый в связи с применением </t>
  </si>
  <si>
    <t>упрощенной системы налогообложения</t>
  </si>
  <si>
    <t>Налоги на имущество</t>
  </si>
  <si>
    <t>Налог на имущество с физических лиц</t>
  </si>
  <si>
    <t>Земельный налог</t>
  </si>
  <si>
    <t>Прочие местные налоги и сборы</t>
  </si>
  <si>
    <t xml:space="preserve"> Неналоговые</t>
  </si>
  <si>
    <t>доходы, всего</t>
  </si>
  <si>
    <t>Прочие неналоговые доходы</t>
  </si>
  <si>
    <t xml:space="preserve">ИТОГО  ДОХОДОВ: </t>
  </si>
  <si>
    <t>ВСЕГО  ДОХОДОВ</t>
  </si>
  <si>
    <t>Невыясненные поступления</t>
  </si>
  <si>
    <t>182 1 01 02000 01 0000 110</t>
  </si>
  <si>
    <t>Налог на доходы  физических лиц</t>
  </si>
  <si>
    <t>182 1 01 02020 01 0000 110</t>
  </si>
  <si>
    <t>182 1 01 02021 01 0000 110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</si>
  <si>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</si>
  <si>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</si>
  <si>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</si>
  <si>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182 1 01 02030 01 0000 110</t>
  </si>
  <si>
    <t>182 1 01 02040 01 0000 110</t>
  </si>
  <si>
    <t>182 1 01 00000 00 0000 000</t>
  </si>
  <si>
    <t>НАЛОГИ НА ПРИБЫЛЬ, ДОХОДЫ</t>
  </si>
  <si>
    <t>000 1 00 00000 00 0000 000</t>
  </si>
  <si>
    <t>ДОХОДЫ</t>
  </si>
  <si>
    <t>182 1 05 01000 01 0000 110</t>
  </si>
  <si>
    <t>Единый налог, взимаемый с налогоплательщиков, выбравших в качестве объекта налогообложения 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</si>
  <si>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</si>
  <si>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</t>
  </si>
  <si>
    <t>видов деятельности</t>
  </si>
  <si>
    <t>182 1 05 00000 00 0000 000</t>
  </si>
  <si>
    <t>НАЛОГИ НА СОВОКУПНЫЙ ДОХОД</t>
  </si>
  <si>
    <t>182 1 06 00000 00 0000 000</t>
  </si>
  <si>
    <t>НАЛОГИ НА ИМУЩЕСТВО</t>
  </si>
  <si>
    <t>000 1 12 00000 00 0000 000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</si>
  <si>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</si>
  <si>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</si>
  <si>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</si>
  <si>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000 1 08 00000 00 0000 000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</si>
  <si>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</si>
  <si>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судьями(за исключением госпошлины по делам, рассматриваемым ВС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</si>
  <si>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</si>
  <si>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</si>
  <si>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188 1 08 07140 01 0000 110</t>
  </si>
  <si>
    <t>Государственная пошлина за выдачу разрешения на распространение наружной рекламы</t>
  </si>
  <si>
    <t>Государственная пошлина за выдачу ордера на квартиру</t>
  </si>
  <si>
    <t>182 1 09 00000 00 0000 000</t>
  </si>
  <si>
    <t>Прочие налоги и сборы (по отмененным местным налогам и сборам)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</si>
  <si>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</si>
  <si>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</si>
  <si>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000 1 11 02000 00 0000 120</t>
  </si>
  <si>
    <t>Доходы от размещения средств бюджета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</si>
  <si>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</si>
  <si>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</si>
  <si>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000 1 11 05010 00 0000 120</t>
  </si>
  <si>
    <t>000 1 11 05030 00 0000 120</t>
  </si>
  <si>
    <t>060 1 11 05035 10 0000 120</t>
  </si>
  <si>
    <t>330 2 02 04004 05 0031 151</t>
  </si>
  <si>
    <t>000 1 14 00000 00 0000 000</t>
  </si>
  <si>
    <t>ДОХОДЫ ОТ ПРОДАЖИ МАТЕРИАЛЬНЫХ И НЕМАТЕРИАЛЬНЫХ АКТИВОВ</t>
  </si>
  <si>
    <t>Доходы от продажи квартир</t>
  </si>
  <si>
    <t>000 1 14 02000 00 0000 000</t>
  </si>
  <si>
    <t>Доходы от реализации имущества, находящегося в государственной и муниципальной собственности</t>
  </si>
  <si>
    <t xml:space="preserve">Субвенции бюджетам муниципальных районов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</si>
  <si>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АДМИНИСТРАТИВНЫЕ ПЛАТЕЖИ И СБОРЫ</t>
  </si>
  <si>
    <t>000 1 15 02000 00 0000 140</t>
  </si>
  <si>
    <t>Платежи, взимаемые государственными и муниципальными организациями за выполнение опредленных функций</t>
  </si>
  <si>
    <t>000 1 16 00000 00 0000 000</t>
  </si>
  <si>
    <t>ШТРАФЫ, САНКЦИИ, ВОЗМЕЩЕНИЕ УЩЕРБА</t>
  </si>
  <si>
    <t xml:space="preserve">000 1 09 07030 05 0000 110     </t>
  </si>
  <si>
    <t>000 1 17 00000 00 0000 000</t>
  </si>
  <si>
    <t>ПРОЧИЕ НЕНАЛОГОВЫЕ ДОХОДЫ</t>
  </si>
  <si>
    <t>000 1 17 01000 00 0000 180</t>
  </si>
  <si>
    <t>000 1 17 05000 00 0000 180</t>
  </si>
  <si>
    <t>Налоговые доходы</t>
  </si>
  <si>
    <t>000 2 02 01000 00 0000 151</t>
  </si>
  <si>
    <t>000 2 02 02000 00 0000 151</t>
  </si>
  <si>
    <t>ПРОЧИЕ БЕЗВОЗМЕЗДНЫЕ ПОСТУПЛЕНИЯ</t>
  </si>
  <si>
    <t>182 1 01 02010 01 0000 110</t>
  </si>
  <si>
    <t>000 1 11 03000 00 0000 120</t>
  </si>
  <si>
    <t>000 1 08 07140 01 0000 110</t>
  </si>
  <si>
    <t>182 1 08 03010 01 0000 110</t>
  </si>
  <si>
    <t>182 1 08 03000 01 0000 110</t>
  </si>
  <si>
    <t>170 1 08 07140 01 0000 110</t>
  </si>
  <si>
    <t>ГИБДД</t>
  </si>
  <si>
    <t>Госинспекция по надзору за техн.состоянием самоходных машин и других видов техники ХМАО-Югры</t>
  </si>
  <si>
    <t>Безвозмездные поступления от других бюджетов бюджетной системы РФ</t>
  </si>
  <si>
    <t>Налог на доходы 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</si>
  <si>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</si>
  <si>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Транспортный налог </t>
  </si>
  <si>
    <t>Транспортный налог с организаций</t>
  </si>
  <si>
    <t>Транспортный налог с физических лиц</t>
  </si>
  <si>
    <t xml:space="preserve">182 1 06 04000 02 0000 110 </t>
  </si>
  <si>
    <t>182 1 06  04011 02 0000 110</t>
  </si>
  <si>
    <t xml:space="preserve"> 182 1 06  04012 02 0000 110</t>
  </si>
  <si>
    <t xml:space="preserve">182 1 06 01000 00 0000 110 </t>
  </si>
  <si>
    <t>182 1 06 01030 05 0000 110</t>
  </si>
  <si>
    <t xml:space="preserve">182 1 06 06000 00 0000 110 </t>
  </si>
  <si>
    <t>ГОСУДАРСТВЕННАЯ ПОШЛИНА, СБОРЫ</t>
  </si>
  <si>
    <t>Государственная пошлина за право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</si>
  <si>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ЗАДОЛЖЕННОСТЬ И ПЕРЕРАСЧЕТЫ ПО ОТМЕНЕННЫМ НАЛОГАМ, СБОРАМ И ИНЫМ ОБЯЗАТЕЛЬНЫМ ПЛАТЕЖАМ</t>
  </si>
  <si>
    <t>182 1 09 04000 00 0000 110</t>
  </si>
  <si>
    <t>Земельный налог по обязательствам, возникшим до 1 января 2006 года</t>
  </si>
  <si>
    <t>Доходы от размещения временно свободных средств бюджетов муниципальных районов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</si>
  <si>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</si>
  <si>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060 1 14 02032 05 0000 410</t>
  </si>
  <si>
    <t xml:space="preserve">Гос.пошлина за совершение нотариальных действий (за исключением действий,совершаемых консульскими учреждениями РФ) </t>
  </si>
  <si>
    <t>000 1 15 00000 00 0000 000</t>
  </si>
  <si>
    <t>Платежи, взимаемые организациями муниципальных районов за выполнение определенных функций</t>
  </si>
  <si>
    <t>Невыясненные поступления, зачисляемые в  бюджеты муниципальных районов</t>
  </si>
  <si>
    <t>Денежные взыскания (штрафы) за нарушение законодательства в области охраны окружающей среды</t>
  </si>
  <si>
    <t>Дотации из Регионального фонда финансовой поддержки муниципальных районов (ОБ) - дотации бюджетам муниципальных районов на выравнивание уровня бюджетной обеспеченности</t>
  </si>
  <si>
    <t>000 2 00 00000 00 0000 000</t>
  </si>
  <si>
    <t xml:space="preserve">БЕЗВОЗМЕЗДНЫЕ ПОСТУПЛЕНИЯ </t>
  </si>
  <si>
    <t>000 2 02 00000 00 0000 000</t>
  </si>
  <si>
    <t>330 1 11 02033 05 0000 120</t>
  </si>
  <si>
    <t>Проценты, полученные от предоставления бюджетных кредитов внутри страны</t>
  </si>
  <si>
    <t>Прочие поступления от денежных взысканий (штрафов) и иных сумм в возмещение ущерба, зачисляемые в  бюджеты муниципальных районов (Центр ГИМС МЧС  по ХМАО-Югре)</t>
  </si>
  <si>
    <t>500 2 02 03021 05 0001 151</t>
  </si>
  <si>
    <t>500 2 02 03021 05 0002 151</t>
  </si>
  <si>
    <t>330 2 02 03027 05 0001 151</t>
  </si>
  <si>
    <t>500 2 02 04005 05 0001 151</t>
  </si>
  <si>
    <t>Проценты, полученные от предоставления бюджетных кредитов внутри страны за счет средств бюджетов муниципальных районов</t>
  </si>
  <si>
    <t>182 1 05 03000 01 0000 110</t>
  </si>
  <si>
    <t>Единый сельскохозяйственный налог</t>
  </si>
  <si>
    <t>182 1 09 03000 00 0000 110</t>
  </si>
  <si>
    <t>Платежи за пользование природными ресурсами</t>
  </si>
  <si>
    <t>182 1 09 03010 03 0000 110</t>
  </si>
  <si>
    <t>Платежи за проведение поисковых и разведочных работ</t>
  </si>
  <si>
    <t xml:space="preserve">182 1 09 03021 03 0000 110 </t>
  </si>
  <si>
    <t>Платежи за добычу общераспространенных полезных ископаемых</t>
  </si>
  <si>
    <t>Денежные взыскания (штрафы) за нарушение законодательства о налогах и сборах</t>
  </si>
  <si>
    <t>182 1 16 03010 01 0000 140</t>
  </si>
  <si>
    <t>182 1 16 03030 01 0000 140</t>
  </si>
  <si>
    <t>182 1 16 06000 01 0000 140</t>
  </si>
  <si>
    <t>000 1 09 07000 05 0000 110</t>
  </si>
  <si>
    <t>000 1 09 07050 05 0000 110</t>
  </si>
  <si>
    <t>Субсидии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</si>
  <si>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Субсидии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 (ФБ)</t>
  </si>
  <si>
    <t>Субсидии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 (ОБ)</t>
  </si>
  <si>
    <t>Денежные взыскания (штрафы) за административные правонарушения в области налогов и сборов, предусмотренные КоАП РФ</t>
  </si>
  <si>
    <t>Дененжные взыскания (штрафы) за нарушение законодательства о применении контрольно-кассовой техники при осуществление наличных денежных расчетов и (или) расчет с использованием  платежных карт</t>
  </si>
  <si>
    <t xml:space="preserve">Денежные взыскания (штрафы) за нарушение земельного законодательства </t>
  </si>
  <si>
    <t>000 1 17 05050 05 0000 180</t>
  </si>
  <si>
    <t xml:space="preserve"> Прочие неналоговые доходы  Комитет по финансам</t>
  </si>
  <si>
    <t>430 1 17 05050 05 0000 180</t>
  </si>
  <si>
    <t>500 2 02 02024 05 0001 151</t>
  </si>
  <si>
    <t>500 2 02 02024 05 0002 151</t>
  </si>
  <si>
    <t>500 2 02 03020 05 0001 151</t>
  </si>
  <si>
    <t>500 2 02 03015 05 0001 151</t>
  </si>
  <si>
    <t>Субвенция на совершенствование организации питания учащихся общеобразовательных школ</t>
  </si>
  <si>
    <t xml:space="preserve">Налог на доходы физических лиц с доходов, полученных физическими лицами, являющимися налоговыми резидентами РФ, в виде дивидендов от долевого участия в деятельности организаций 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</si>
  <si>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  процентных доходов по вкладам в банках , в виде материальной выгоды от экономии на процентах при получении заемных (кредитных) средств </t>
  </si>
  <si>
    <t>500 2 02 02999 05 0000 151</t>
  </si>
  <si>
    <t>500 2 02 02089 05 0002 151</t>
  </si>
  <si>
    <t>Субсидии  бюджетам   муниципальных   районов   на обеспечение мероприятий по переселению  граждан  из аварийного  жилищного  фонда  за   счет   средств бюджетов</t>
  </si>
  <si>
    <t>430 1 11 05025 05 0000 120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</si>
  <si>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</si>
  <si>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</si>
  <si>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 xml:space="preserve">182 1 09 04050 05 0000 110   </t>
  </si>
  <si>
    <t>Доходы от продажи услуг, оказываемых учреждениями, находящихся в ведении органов местного самоуправления муниципальных районов (Комитет по образованию)</t>
  </si>
  <si>
    <t>Доходы от продажи услуг, оказываемых учреждениями, находящихся в ведении органов местного самоуправления муниципальных районов (Комитет по здравоохранению)</t>
  </si>
  <si>
    <t>Доходы от продажи услуг, оказываемых учреждениями, находящихся в ведении органов местного самоуправления муниципальных районов (Комитет по культуре и кинофикации)</t>
  </si>
  <si>
    <t>Доходы от продажи услуг, оказываемых учреждениями, находящихся в ведении органов местного самоуправления муниципальных районов (Егерьская служба)</t>
  </si>
  <si>
    <t>Доходы от продажи услуг, оказываемых учреждениями, находящихся в ведении органов местного самоуправления муниципальных районов ( Газета "Наш район")</t>
  </si>
  <si>
    <t xml:space="preserve">Дотации бюджетам муниципальных районов на поддержку мер по обеспечению сбалансированности бюджетов (ОБ) </t>
  </si>
  <si>
    <t>500 2 02 03027 05 0000 151</t>
  </si>
  <si>
    <t>500 2 02 03027 05 0002 151</t>
  </si>
  <si>
    <t>500 2 02 03029 05 0002 151</t>
  </si>
  <si>
    <t>500 2 02 03029 05 0001 151</t>
  </si>
  <si>
    <t>430 1 11 01050 05 0000 120</t>
  </si>
  <si>
    <t>Доходы в виде прибыли, приходящейся на доли в уставных (складочных) капиталах хозяйственных товариществ и обществ, или дивендов по акциям, принадлежащим муниципальным районам</t>
  </si>
  <si>
    <t>000 1 11 09000 00 0000 120</t>
  </si>
  <si>
    <t>Прочие доходы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</si>
  <si>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430 1 11 09045 05 0000 120</t>
  </si>
  <si>
    <t>500 2 02 01008 05 0000 151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</si>
  <si>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</si>
  <si>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020 1 14 06014 10 0000 430</t>
  </si>
  <si>
    <t>530 1 16 25030 01 0000 140</t>
  </si>
  <si>
    <t>500 2 02 03026 05 0002 151</t>
  </si>
  <si>
    <t>130 1 16 90050 05 0000 140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</si>
  <si>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 (Служба по контролю и надзору в сфере здравоохранения ХМАО-Югры)</t>
  </si>
  <si>
    <t>160 1 16 90050 05 0000 140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</si>
  <si>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 (Управление ветеринарии  ХМАО-Югры)</t>
  </si>
  <si>
    <t>020 1 16 90050 05 0024 140</t>
  </si>
  <si>
    <t>Прочие поступления от денежных взысканий (штрафов) и иных сумм в возмещение ущерба, зачисляемые в бюджеты муниципальных районов ( административная комиссия)</t>
  </si>
  <si>
    <t>020 1 16 90050 05 0029 140</t>
  </si>
  <si>
    <t>Прочие поступления от денежных взысканий (штрафов) и иных сумм в возмещение ущерба, зачисляемые в бюджеты муниципальных районов (КДНС и ЗП)</t>
  </si>
  <si>
    <t>- подпрограмма " Строительство и (или ) приобретение жилых помещений для предоставления на условиях социального найма, формирование маневренного фонда"</t>
  </si>
  <si>
    <t>500 2 02 02077 05 0044 151</t>
  </si>
  <si>
    <t>- подпрограмма " Развитие материально-технической базы учреждений здравоохранения ХМАО-Югры</t>
  </si>
  <si>
    <t>500 2 02 02077 05 0050 151</t>
  </si>
  <si>
    <t>Программа "Развитие материально-технической базы дошкольных образовательных учреждений В ХМАО-Югре" на 2007-2010 годы</t>
  </si>
  <si>
    <t>500 2 02 02999 05 0001 151</t>
  </si>
  <si>
    <t>500 2 02 02999 05 0002 151</t>
  </si>
  <si>
    <t>500 2 02 02999 05 0003 151</t>
  </si>
  <si>
    <t>Субсидии на повышение оплаты труда работников бюджетной сферы и муниципальных служащих</t>
  </si>
  <si>
    <t>Денежные выплаты медицинскому персоналу амбулаторий</t>
  </si>
  <si>
    <t>Субсидии на финансовое обеспечение дополнительной медицинской помощи, оказываемой врачами -терапевтами участковыми, врачами-педиаторамиучастковыми, врачами общей практики(семейными врачами), медицинскими сестрами участковыми, врачей терапевтов участковых, врачей-педиаторов участковых, медицинскими сестрами, врачей общей практики (семейных врачей)</t>
  </si>
  <si>
    <t>Субвенция из регионального фонда компенсаций на исполнение полномочий по расчету и распределению дотаций поселениям, входящим в состав муниципального района</t>
  </si>
  <si>
    <t>500 2 02 02077 05 0033 151</t>
  </si>
  <si>
    <t>500 2 02 02077 05 0034 151</t>
  </si>
  <si>
    <t>500 2 02 03024 05 0013 151</t>
  </si>
  <si>
    <t>020 1 17 05050 05 0000 180</t>
  </si>
  <si>
    <t xml:space="preserve"> Прочие неналоговые доходы  АДМИНИСТРАЦИЯ</t>
  </si>
  <si>
    <t xml:space="preserve"> Прочие неналоговые доходы  ДИЗО и П</t>
  </si>
  <si>
    <t>Субсидии  бюджетам муниципальных районов на обеспечение жильем молодых семей и молодых специалистов, проживающих в сельской местности (ФБ)</t>
  </si>
  <si>
    <t>500 2 02 03007 05 0001 151</t>
  </si>
  <si>
    <t>Субвенции по информационному обеспечению общеобразовательных учреждений</t>
  </si>
  <si>
    <t>430 114 06013 05 0000 430</t>
  </si>
  <si>
    <t>000 1 14 06000 00 0000 430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</si>
  <si>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</si>
  <si>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430 114 06025 05 0000 430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</si>
  <si>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</si>
  <si>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500 2 02 03024 05 0016 151</t>
  </si>
  <si>
    <t>000 3 03 99050 05 0000 180</t>
  </si>
  <si>
    <t>230 3 03 99050 05 0000 180</t>
  </si>
  <si>
    <t>000 3 03 02050 05 0000 180</t>
  </si>
  <si>
    <t>230 3 03 02050 05 0000 180</t>
  </si>
  <si>
    <t>500 2 02 02036 05 0001 151</t>
  </si>
  <si>
    <t>500 2 02 03055 05 0001 151</t>
  </si>
  <si>
    <t>Субвенции муниципальным районам на денежные выплаты медицинскому персоналу Фельдшерско-акушерских пунктов, врачам, фельдшерам и медицинским сестрам скорой помощи (ФБ)</t>
  </si>
  <si>
    <t>500 2 02 03055 05 0002 151</t>
  </si>
  <si>
    <t>Субвенции муниципальным районам на денежные выплаты медицинскому персоналу Фельдшерско-акушерских пунктов, врачам, фельдшерам и медицинским сестрам скорой помощи (ОБ)</t>
  </si>
  <si>
    <t>500 2 02 03070 05 0001 151</t>
  </si>
  <si>
    <t>Субвенции бююжетам муниципальных районов на обеспечение жильем отдельных категорий граждан, Установленных Федеральными законами от 12 января 1995г №5-ФЗ "О ветеранах" и от 24 ноября 1995г №181-ФЗ "О социальной защите инвалидов в Российской Федерации"</t>
  </si>
  <si>
    <t>076 1 16 25030 01 0000 140</t>
  </si>
  <si>
    <t>500 2 02 02008 05 0001 151</t>
  </si>
  <si>
    <t>Субсидии на обеспечение жильем молодых семей</t>
  </si>
  <si>
    <t>Субсидии бюджетам муниципальных районов на софинансирование приоритетных социально значимых расходов</t>
  </si>
  <si>
    <t>Прочие безвозмездные поступления в бюджеты муниципальных районов (С предприятиями ТЭК)</t>
  </si>
  <si>
    <t>Прочие безвозмездные поступления в бюджеты муниципальных районов (Тюменская область)</t>
  </si>
  <si>
    <t>500 2 07 05000 05 0002 180</t>
  </si>
  <si>
    <t>500 2 02 03055 05 0000151</t>
  </si>
  <si>
    <t>Субвенции муниципальным районам на денежные выплаты медицинскому персоналу Фельдшерско-акушерских пунктов, врачам, фельдшерам и медицинским сестрам скорой помощи</t>
  </si>
  <si>
    <t>500 2 02 02999 05 0006 151</t>
  </si>
  <si>
    <t>500 2 02 02999 05 0004 151</t>
  </si>
  <si>
    <t>500 2 02 02999 05 0005151</t>
  </si>
  <si>
    <t>Субсидии на реализацию дополнительных мероприятий, направленных на снижение напряженности на рынке труда (ФБ)</t>
  </si>
  <si>
    <t>Субсидии на реализацию дополнительных мероприятий, направленных на снижение напряженности на рынке труда (ОБ)</t>
  </si>
  <si>
    <t>188 1 16 06000 01 0000 140</t>
  </si>
  <si>
    <t>321 1 16 25060 01 0000 140</t>
  </si>
  <si>
    <t>081 1 16 25030 05 0000 140</t>
  </si>
  <si>
    <t>Денежные взыскания (штрафы) за нарушение законодательства об охране и использовании животного мира (Управление по ветеринарному и фитосанитарному надзору)</t>
  </si>
  <si>
    <t>Прочие межбюджетные трансферты передаваемые бюджетам муниципальных районов (ФБ) Департамент занятости ХМАО</t>
  </si>
  <si>
    <t>Прочие межбюджетные трансферты передаваемые бюджетам муниципальных районов (ОБ) Департамент занятости ХМАО</t>
  </si>
  <si>
    <t>Прочие межбюджетные трансферты передаваемые бюджетам муниципальных районов (Прочие ГРБС)</t>
  </si>
  <si>
    <t xml:space="preserve">Прочие межбюджетные трансферты передаваемые бюджетам муниципальных районов </t>
  </si>
  <si>
    <t>500 2 02 04999 05 0001151</t>
  </si>
  <si>
    <t>500 2 02 04999 05 0002 151</t>
  </si>
  <si>
    <t>500 2 02 04999 05 0003 151</t>
  </si>
  <si>
    <t xml:space="preserve">   план на 2010год            </t>
  </si>
  <si>
    <t>230 1 13 03050 05 0000 130</t>
  </si>
  <si>
    <t>ВСЕГО  ДОХОДОВ (без учета безвозмездных поступлений )</t>
  </si>
  <si>
    <t>020 1 13 03050 05 0021 130</t>
  </si>
  <si>
    <t>240 1 13 03050 05 0000 130</t>
  </si>
  <si>
    <t>260 1 13 03050 05 0000 130</t>
  </si>
  <si>
    <t>430 1 13 03050 05 0000 130</t>
  </si>
  <si>
    <t>Межбюджетные трансферты, передаваемые 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</si>
  <si>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Межбюджетные трансферты, передаваемые бюджетам муниципальных районов  из бюджетов поселений на осуществление части полномочий по решению вопросов местного значения  в соотвествии с заключенными соглашениями</t>
  </si>
  <si>
    <t>500 2 02 02085 05 0000 151</t>
  </si>
  <si>
    <t>Субсидии  бюджетам   муниципальных   районов   на осуществление  мероприятий по  обеспечению жильем граждан Российской Федерации, проживающих в сельской местности (Государственная поддержка агропромышленного комплекса ХМАО-Югры" на 2008-2011 годы</t>
  </si>
  <si>
    <t>500 2 02 02085 05 0002 151</t>
  </si>
  <si>
    <t>500 2 02 04025 05 0000 151</t>
  </si>
  <si>
    <t>Межбюджетные трансферты, передаваемые бюджетам муниципальных районов  на кмплектование книжных фондов библиотек муниципальных образований</t>
  </si>
  <si>
    <t>500 2 02 02999 05 0007 151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</si>
  <si>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</si>
  <si>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500 2 02 03024 05 0017 151</t>
  </si>
  <si>
    <t>Субсидии местным бюджетам на организацию отдыха и оздоровления детей</t>
  </si>
  <si>
    <t>500 2 02 04999 05 0005 151</t>
  </si>
  <si>
    <t>На финансирование наказов избирателей депутатов Думы ХМАО-Югры</t>
  </si>
  <si>
    <t>500 2 07 05000 05 0003 180</t>
  </si>
  <si>
    <t>Спонсорские поступления для Думы Ханты-Мансийского района</t>
  </si>
  <si>
    <t>500 2 07 05000 05 0001 180</t>
  </si>
  <si>
    <t>ИТОГО доходов без учета безвозмездных поступлений из бюджетов других уровней</t>
  </si>
  <si>
    <r>
      <t>Прочие</t>
    </r>
    <r>
      <rPr>
        <sz val="8"/>
        <color indexed="8"/>
        <rFont val="Arial Cyr"/>
        <family val="0"/>
      </rPr>
      <t xml:space="preserve"> доходы бюджетов муниципальных районов от оказания платных услуг и компенсации затрат МУНИЦИПАЛЬНЫХ РАЙОНОВ (Комитет по образованию)</t>
    </r>
  </si>
  <si>
    <r>
      <t>Прочие</t>
    </r>
    <r>
      <rPr>
        <sz val="8"/>
        <color indexed="8"/>
        <rFont val="Arial Cyr"/>
        <family val="0"/>
      </rPr>
      <t xml:space="preserve"> доходы бюджетов муниципальных районов от оказания платных услуг и компенсации затрат МУНИЦИПАЛЬНЫХ РАЙОНОВ (Комитет по здравоохранению)</t>
    </r>
  </si>
  <si>
    <r>
      <t xml:space="preserve">ДОТАЦИИ </t>
    </r>
    <r>
      <rPr>
        <sz val="11"/>
        <color indexed="8"/>
        <rFont val="Arial Cyr"/>
        <family val="0"/>
      </rPr>
      <t>от других бюджетов бюджетной системы РФ (ОБ)</t>
    </r>
  </si>
  <si>
    <r>
      <t xml:space="preserve">СУБСИДИИ  </t>
    </r>
    <r>
      <rPr>
        <sz val="11"/>
        <color indexed="8"/>
        <rFont val="Arial Cyr"/>
        <family val="0"/>
      </rPr>
      <t>от других бюджетов бюджетной системы РФ</t>
    </r>
  </si>
  <si>
    <r>
      <t xml:space="preserve">СУБВЕНЦИИ </t>
    </r>
    <r>
      <rPr>
        <sz val="11"/>
        <color indexed="8"/>
        <rFont val="Arial Cyr"/>
        <family val="0"/>
      </rPr>
      <t>от других бюджетов бюджетной системы РФ</t>
    </r>
  </si>
  <si>
    <t>500 2 02 03069 05 0001 151</t>
  </si>
  <si>
    <t>Субвенции бююжетам муниципальных районов на обеспечение жильем отдельных категорий граждан, Установленных Федеральными законами от 12 января 1995г №5-ФЗ "О ветеранах", 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</si>
  <si>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182 1 05 01010 01 0000 110 </t>
  </si>
  <si>
    <t>182 1 05 01020 01 000 110</t>
  </si>
  <si>
    <t>500 1 13 03050 05 0000 130</t>
  </si>
  <si>
    <r>
      <t>Прочие</t>
    </r>
    <r>
      <rPr>
        <sz val="8"/>
        <color indexed="8"/>
        <rFont val="Arial Cyr"/>
        <family val="0"/>
      </rPr>
      <t xml:space="preserve"> доходы бюджетов муниципальных районов от оказания платных услуг и компенсации затрат МУНИЦИПАЛЬНЫХ РАЙОНОВ </t>
    </r>
  </si>
  <si>
    <r>
      <t>Прочие</t>
    </r>
    <r>
      <rPr>
        <sz val="8"/>
        <color indexed="8"/>
        <rFont val="Arial Cyr"/>
        <family val="0"/>
      </rPr>
      <t xml:space="preserve"> доходы бюджетов муниципальных районов от оказания платных услуг и компенсации затрат МУНИЦИПАЛЬНЫХ РАЙОНОВ</t>
    </r>
  </si>
  <si>
    <t>340 1 16 25050 01 0000 140</t>
  </si>
  <si>
    <t>048 1 16 25050 01 0000 140</t>
  </si>
  <si>
    <t>182 1 05 02000 02 0000 110</t>
  </si>
  <si>
    <t>500 2 02 02085 05 0001 151</t>
  </si>
  <si>
    <t>500 2 02 03069 05 0000 151</t>
  </si>
  <si>
    <t>Прочие межбюджетные трансферты передаваемые бюджетам муниципальных районов (ОБ) Департамент занятости ХМАО (Содействие занятости населения)</t>
  </si>
  <si>
    <t>500 2 02 04999 05 0004 151</t>
  </si>
  <si>
    <t>500 2 02 03069 05 0002 151</t>
  </si>
  <si>
    <t>500 2 02 04999 05 0006 151</t>
  </si>
  <si>
    <t>Прочие межбюджетные трансферты передаваемые бюджетам муниципальных районов (на возмещение организациям коммунального комплекса недополученных доходов по теплоснабжению, водоснабжению и водоотведению)</t>
  </si>
  <si>
    <t>9 месяцев</t>
  </si>
  <si>
    <t>Программа "Развитие и модернизация жилищно-коммунального комплекса ХМАО-Югры" на 2005-2012 годы</t>
  </si>
  <si>
    <t>Субсидии "Обеспечение комплексной безопасности и комфортных условий образовательного процесса" Программа "Новая школа Югра" на 2010-2013 годы</t>
  </si>
  <si>
    <t>Субвенции бюджетам на осуществление полномочий по подготовке проведения статистических переписей</t>
  </si>
  <si>
    <t>500 2 02 03002 05 0000 151</t>
  </si>
  <si>
    <t>182 1 05 01040 01 000 110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</si>
  <si>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</si>
  <si>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530 1 16 90050 05 0000 140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</si>
  <si>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 (Управление по охране, контролю и регулированию объектов животного мира)</t>
  </si>
  <si>
    <t>Денежные взыскания (штрафы) за нарушение законодательства об охране и использовании животного мира (Нижнеобское территориальное управление Федерального агенства по рыболовству)</t>
  </si>
  <si>
    <t>факт на 1 сентября           2010 года</t>
  </si>
  <si>
    <t>500 2 02 03002 05 0001 151</t>
  </si>
  <si>
    <t>500 2 02 03002 05 0002 151</t>
  </si>
  <si>
    <r>
      <t>Прочие</t>
    </r>
    <r>
      <rPr>
        <sz val="8"/>
        <color indexed="8"/>
        <rFont val="Arial Cyr"/>
        <family val="0"/>
      </rPr>
      <t xml:space="preserve"> доходы бюджетов муниципальных районов от оказания платных услуг и компенсации затрат МУНИЦИПАЛЬНЫХ РАЙОНОВ ((Комитет по культуре )</t>
    </r>
  </si>
  <si>
    <t>000 2 07 00000 00 0000 180</t>
  </si>
  <si>
    <t>230 2 07 05000 05 0000 180</t>
  </si>
  <si>
    <t>Прочие безвозмездные поступления в бюджеты муниципальных районов (Комитет по образованию)</t>
  </si>
  <si>
    <t xml:space="preserve">доходной части бюджета Ханты-Мансийского района  </t>
  </si>
  <si>
    <t xml:space="preserve"> на 1 сентября 2010 года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</si>
</sst>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&quot;р.&quot;_-;\-* #,##0.0&quot;р.&quot;_-;_-* &quot;-&quot;??&quot;р.&quot;_-;_-@_-"/>
    <numFmt numFmtId="165" formatCode="_-* #,##0&quot;р.&quot;_-;\-* #,##0&quot;р.&quot;_-;_-* &quot;-&quot;??&quot;р.&quot;_-;_-@_-"/>
    <numFmt numFmtId="166" formatCode="000000"/>
    <numFmt numFmtId="167" formatCode="_-* #,##0.000&quot;р.&quot;_-;\-* #,##0.000&quot;р.&quot;_-;_-* &quot;-&quot;??&quot;р.&quot;_-;_-@_-"/>
    <numFmt numFmtId="168" formatCode="_-* #,##0.0000&quot;р.&quot;_-;\-* #,##0.0000&quot;р.&quot;_-;_-* &quot;-&quot;??&quot;р.&quot;_-;_-@_-"/>
    <numFmt numFmtId="169" formatCode="_-* #,##0.000_р_._-;\-* #,##0.000_р_._-;_-* &quot;-&quot;??_р_._-;_-@_-"/>
    <numFmt numFmtId="170" formatCode="0.0"/>
    <numFmt numFmtId="171" formatCode="0.000"/>
    <numFmt numFmtId="172" formatCode="#,##0.0"/>
    <numFmt numFmtId="173" formatCode="0.0000000"/>
    <numFmt numFmtId="174" formatCode="0.000000"/>
    <numFmt numFmtId="175" formatCode="0.00000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\-#,##0.00;0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#,##0.00000"/>
    <numFmt numFmtId="189" formatCode="#,##0.00;[Red]\-#,##0.00;0.00"/>
    <numFmt numFmtId="190" formatCode="#,##0;[Red]\-#,##0;0"/>
    <numFmt numFmtId="191" formatCode="#,##0.000;[Red]\-#,##0.000;0.000"/>
    <numFmt numFmtId="192" formatCode="#,##0.0;[Red]\-#,##0.0;0.0"/>
    <numFmt numFmtId="193" formatCode="#,##0.0_ ;[Red]\-#,##0.0\ "/>
    <numFmt numFmtId="194" formatCode="#,##0.000_ ;[Red]\-#,##0.000\ "/>
    <numFmt numFmtId="195" formatCode="#,##0.00_ ;[Red]\-#,##0.00\ "/>
  </numFmts>
  <fonts count="122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2"/>
    </font>
    <font>
      <b/>
      <sz val="11"/>
      <name val="Arial Cyr"/>
      <family val="0"/>
    </font>
    <font>
      <i/>
      <sz val="9"/>
      <name val="Arial Cyr"/>
      <family val="0"/>
    </font>
    <font>
      <i/>
      <sz val="8"/>
      <name val="Arial Cyr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sz val="9"/>
      <name val="Arial Cyr"/>
      <family val="0"/>
    </font>
    <font>
      <sz val="10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i/>
      <sz val="12"/>
      <name val="Arial"/>
      <family val="2"/>
    </font>
    <font>
      <sz val="8"/>
      <color indexed="8"/>
      <name val="Arial Cyr"/>
      <family val="0"/>
    </font>
    <font>
      <sz val="11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2"/>
      <color indexed="8"/>
      <name val="Arial Cyr"/>
      <family val="0"/>
    </font>
    <font>
      <i/>
      <sz val="8"/>
      <color indexed="8"/>
      <name val="Arial Cyr"/>
      <family val="0"/>
    </font>
    <font>
      <i/>
      <sz val="10"/>
      <color indexed="8"/>
      <name val="Arial Cyr"/>
      <family val="0"/>
    </font>
    <font>
      <b/>
      <i/>
      <sz val="12"/>
      <color indexed="8"/>
      <name val="Arial Cyr"/>
      <family val="0"/>
    </font>
    <font>
      <sz val="12"/>
      <color indexed="8"/>
      <name val="Arial Cyr"/>
      <family val="0"/>
    </font>
    <font>
      <i/>
      <sz val="12"/>
      <color indexed="8"/>
      <name val="Arial Cyr"/>
      <family val="0"/>
    </font>
    <font>
      <sz val="9"/>
      <color indexed="8"/>
      <name val="Arial Cyr"/>
      <family val="0"/>
    </font>
    <font>
      <i/>
      <sz val="9"/>
      <color indexed="8"/>
      <name val="Arial Cyr"/>
      <family val="0"/>
    </font>
    <font>
      <sz val="8"/>
      <color indexed="8"/>
      <name val="Arial CYR"/>
      <family val="2"/>
    </font>
    <font>
      <b/>
      <i/>
      <sz val="10"/>
      <color indexed="8"/>
      <name val="Arial Cyr"/>
      <family val="2"/>
    </font>
    <font>
      <b/>
      <i/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Arial Cyr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i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2"/>
    </font>
    <font>
      <b/>
      <sz val="9"/>
      <color theme="1"/>
      <name val="Arial Cyr"/>
      <family val="0"/>
    </font>
    <font>
      <b/>
      <sz val="11"/>
      <color theme="1"/>
      <name val="Arial Cyr"/>
      <family val="0"/>
    </font>
    <font>
      <b/>
      <sz val="12"/>
      <color theme="1"/>
      <name val="Arial Cyr"/>
      <family val="0"/>
    </font>
    <font>
      <i/>
      <sz val="8"/>
      <color theme="1"/>
      <name val="Arial Cyr"/>
      <family val="0"/>
    </font>
    <font>
      <i/>
      <sz val="10"/>
      <color theme="1"/>
      <name val="Arial Cyr"/>
      <family val="0"/>
    </font>
    <font>
      <b/>
      <i/>
      <sz val="12"/>
      <color theme="1"/>
      <name val="Arial Cyr"/>
      <family val="0"/>
    </font>
    <font>
      <sz val="8"/>
      <color theme="1"/>
      <name val="Arial Cyr"/>
      <family val="0"/>
    </font>
    <font>
      <sz val="9"/>
      <color theme="1"/>
      <name val="Arial"/>
      <family val="2"/>
    </font>
    <font>
      <sz val="12"/>
      <color theme="1"/>
      <name val="Arial Cyr"/>
      <family val="0"/>
    </font>
    <font>
      <i/>
      <sz val="12"/>
      <color theme="1"/>
      <name val="Arial Cyr"/>
      <family val="0"/>
    </font>
    <font>
      <sz val="9"/>
      <color theme="1"/>
      <name val="Arial Cyr"/>
      <family val="0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 Cyr"/>
      <family val="0"/>
    </font>
    <font>
      <sz val="8"/>
      <color theme="1"/>
      <name val="Arial CYR"/>
      <family val="2"/>
    </font>
    <font>
      <b/>
      <i/>
      <sz val="10"/>
      <color theme="1"/>
      <name val="Arial Cyr"/>
      <family val="2"/>
    </font>
    <font>
      <b/>
      <i/>
      <sz val="8"/>
      <color theme="1"/>
      <name val="Arial Cyr"/>
      <family val="0"/>
    </font>
    <font>
      <b/>
      <sz val="8"/>
      <color theme="1"/>
      <name val="Arial Cyr"/>
      <family val="0"/>
    </font>
    <font>
      <sz val="10"/>
      <color theme="1"/>
      <name val="Arial"/>
      <family val="2"/>
    </font>
    <font>
      <sz val="11"/>
      <color theme="1"/>
      <name val="Arial Cyr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Arial Cyr"/>
      <family val="0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Times New Roman"/>
      <family val="1"/>
    </font>
    <font>
      <b/>
      <i/>
      <sz val="14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75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172" fontId="2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2" fillId="0" borderId="0" xfId="54" applyNumberFormat="1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>
      <alignment horizontal="justify" vertical="top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justify" vertical="top" wrapText="1"/>
    </xf>
    <xf numFmtId="0" fontId="7" fillId="0" borderId="0" xfId="54" applyNumberFormat="1" applyFont="1" applyFill="1" applyBorder="1" applyAlignment="1" applyProtection="1">
      <alignment horizontal="left" wrapText="1"/>
      <protection hidden="1"/>
    </xf>
    <xf numFmtId="172" fontId="2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54" applyNumberFormat="1" applyFont="1" applyFill="1" applyBorder="1" applyAlignment="1" applyProtection="1">
      <alignment horizontal="left" wrapText="1"/>
      <protection hidden="1"/>
    </xf>
    <xf numFmtId="0" fontId="17" fillId="0" borderId="0" xfId="0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11" fillId="0" borderId="0" xfId="54" applyNumberFormat="1" applyFont="1" applyFill="1" applyBorder="1" applyAlignment="1" applyProtection="1">
      <alignment horizontal="left" wrapText="1"/>
      <protection hidden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172" fontId="24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/>
    </xf>
    <xf numFmtId="172" fontId="23" fillId="0" borderId="0" xfId="0" applyNumberFormat="1" applyFont="1" applyFill="1" applyBorder="1" applyAlignment="1">
      <alignment horizontal="center"/>
    </xf>
    <xf numFmtId="0" fontId="6" fillId="0" borderId="0" xfId="54" applyNumberFormat="1" applyFont="1" applyFill="1" applyBorder="1" applyAlignment="1" applyProtection="1">
      <alignment horizontal="left" wrapText="1"/>
      <protection hidden="1"/>
    </xf>
    <xf numFmtId="0" fontId="7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0" fillId="0" borderId="0" xfId="54" applyNumberFormat="1" applyFont="1" applyFill="1" applyBorder="1" applyAlignment="1" applyProtection="1">
      <alignment horizontal="left"/>
      <protection hidden="1"/>
    </xf>
    <xf numFmtId="0" fontId="0" fillId="0" borderId="0" xfId="54" applyNumberFormat="1" applyFont="1" applyFill="1" applyBorder="1" applyAlignment="1" applyProtection="1">
      <alignment horizontal="left" wrapText="1"/>
      <protection hidden="1"/>
    </xf>
    <xf numFmtId="49" fontId="2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172" fontId="2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wrapText="1" readingOrder="1"/>
    </xf>
    <xf numFmtId="0" fontId="1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72" fontId="0" fillId="0" borderId="0" xfId="0" applyNumberFormat="1" applyFont="1" applyFill="1" applyBorder="1" applyAlignment="1">
      <alignment horizontal="center"/>
    </xf>
    <xf numFmtId="0" fontId="89" fillId="0" borderId="10" xfId="0" applyFont="1" applyFill="1" applyBorder="1" applyAlignment="1">
      <alignment/>
    </xf>
    <xf numFmtId="0" fontId="90" fillId="0" borderId="11" xfId="0" applyFont="1" applyFill="1" applyBorder="1" applyAlignment="1">
      <alignment horizontal="center"/>
    </xf>
    <xf numFmtId="0" fontId="90" fillId="0" borderId="12" xfId="0" applyFont="1" applyFill="1" applyBorder="1" applyAlignment="1">
      <alignment horizontal="center"/>
    </xf>
    <xf numFmtId="0" fontId="90" fillId="0" borderId="13" xfId="0" applyFont="1" applyFill="1" applyBorder="1" applyAlignment="1">
      <alignment horizontal="center"/>
    </xf>
    <xf numFmtId="0" fontId="89" fillId="0" borderId="10" xfId="0" applyFont="1" applyFill="1" applyBorder="1" applyAlignment="1">
      <alignment horizontal="center"/>
    </xf>
    <xf numFmtId="0" fontId="89" fillId="0" borderId="14" xfId="0" applyFont="1" applyFill="1" applyBorder="1" applyAlignment="1">
      <alignment/>
    </xf>
    <xf numFmtId="0" fontId="90" fillId="0" borderId="15" xfId="0" applyFont="1" applyFill="1" applyBorder="1" applyAlignment="1">
      <alignment horizontal="center"/>
    </xf>
    <xf numFmtId="0" fontId="89" fillId="0" borderId="14" xfId="0" applyFont="1" applyFill="1" applyBorder="1" applyAlignment="1">
      <alignment horizontal="center" wrapText="1"/>
    </xf>
    <xf numFmtId="0" fontId="91" fillId="0" borderId="16" xfId="0" applyFont="1" applyFill="1" applyBorder="1" applyAlignment="1">
      <alignment/>
    </xf>
    <xf numFmtId="0" fontId="92" fillId="0" borderId="17" xfId="0" applyFont="1" applyFill="1" applyBorder="1" applyAlignment="1">
      <alignment horizontal="left"/>
    </xf>
    <xf numFmtId="172" fontId="93" fillId="0" borderId="18" xfId="0" applyNumberFormat="1" applyFont="1" applyFill="1" applyBorder="1" applyAlignment="1">
      <alignment horizontal="center"/>
    </xf>
    <xf numFmtId="172" fontId="93" fillId="0" borderId="16" xfId="0" applyNumberFormat="1" applyFont="1" applyFill="1" applyBorder="1" applyAlignment="1">
      <alignment horizontal="center"/>
    </xf>
    <xf numFmtId="3" fontId="93" fillId="0" borderId="16" xfId="0" applyNumberFormat="1" applyFont="1" applyFill="1" applyBorder="1" applyAlignment="1">
      <alignment horizontal="center"/>
    </xf>
    <xf numFmtId="3" fontId="93" fillId="0" borderId="19" xfId="0" applyNumberFormat="1" applyFont="1" applyFill="1" applyBorder="1" applyAlignment="1">
      <alignment horizontal="center"/>
    </xf>
    <xf numFmtId="0" fontId="91" fillId="0" borderId="14" xfId="0" applyFont="1" applyFill="1" applyBorder="1" applyAlignment="1">
      <alignment/>
    </xf>
    <xf numFmtId="0" fontId="92" fillId="0" borderId="20" xfId="0" applyFont="1" applyFill="1" applyBorder="1" applyAlignment="1">
      <alignment horizontal="left"/>
    </xf>
    <xf numFmtId="172" fontId="93" fillId="0" borderId="15" xfId="0" applyNumberFormat="1" applyFont="1" applyFill="1" applyBorder="1" applyAlignment="1">
      <alignment horizontal="center"/>
    </xf>
    <xf numFmtId="172" fontId="93" fillId="0" borderId="14" xfId="0" applyNumberFormat="1" applyFont="1" applyFill="1" applyBorder="1" applyAlignment="1">
      <alignment horizontal="center"/>
    </xf>
    <xf numFmtId="0" fontId="90" fillId="0" borderId="20" xfId="0" applyFont="1" applyFill="1" applyBorder="1" applyAlignment="1">
      <alignment horizontal="left"/>
    </xf>
    <xf numFmtId="170" fontId="93" fillId="0" borderId="15" xfId="0" applyNumberFormat="1" applyFont="1" applyFill="1" applyBorder="1" applyAlignment="1">
      <alignment horizontal="center"/>
    </xf>
    <xf numFmtId="172" fontId="93" fillId="0" borderId="14" xfId="0" applyNumberFormat="1" applyFont="1" applyFill="1" applyBorder="1" applyAlignment="1">
      <alignment horizontal="center"/>
    </xf>
    <xf numFmtId="3" fontId="93" fillId="0" borderId="14" xfId="0" applyNumberFormat="1" applyFont="1" applyFill="1" applyBorder="1" applyAlignment="1">
      <alignment horizontal="center"/>
    </xf>
    <xf numFmtId="3" fontId="93" fillId="0" borderId="21" xfId="0" applyNumberFormat="1" applyFont="1" applyFill="1" applyBorder="1" applyAlignment="1">
      <alignment horizontal="center"/>
    </xf>
    <xf numFmtId="0" fontId="94" fillId="0" borderId="16" xfId="0" applyFont="1" applyFill="1" applyBorder="1" applyAlignment="1">
      <alignment/>
    </xf>
    <xf numFmtId="0" fontId="95" fillId="0" borderId="17" xfId="0" applyFont="1" applyFill="1" applyBorder="1" applyAlignment="1">
      <alignment horizontal="left"/>
    </xf>
    <xf numFmtId="172" fontId="96" fillId="0" borderId="16" xfId="0" applyNumberFormat="1" applyFont="1" applyFill="1" applyBorder="1" applyAlignment="1">
      <alignment horizontal="center"/>
    </xf>
    <xf numFmtId="3" fontId="96" fillId="0" borderId="19" xfId="0" applyNumberFormat="1" applyFont="1" applyFill="1" applyBorder="1" applyAlignment="1">
      <alignment horizontal="center"/>
    </xf>
    <xf numFmtId="49" fontId="97" fillId="0" borderId="22" xfId="54" applyNumberFormat="1" applyFont="1" applyFill="1" applyBorder="1" applyAlignment="1" applyProtection="1">
      <alignment horizontal="left"/>
      <protection hidden="1"/>
    </xf>
    <xf numFmtId="0" fontId="98" fillId="0" borderId="23" xfId="0" applyFont="1" applyFill="1" applyBorder="1" applyAlignment="1">
      <alignment horizontal="justify" vertical="top" wrapText="1"/>
    </xf>
    <xf numFmtId="3" fontId="99" fillId="0" borderId="22" xfId="0" applyNumberFormat="1" applyFont="1" applyFill="1" applyBorder="1" applyAlignment="1">
      <alignment horizontal="center"/>
    </xf>
    <xf numFmtId="3" fontId="100" fillId="0" borderId="24" xfId="0" applyNumberFormat="1" applyFont="1" applyFill="1" applyBorder="1" applyAlignment="1">
      <alignment horizontal="center"/>
    </xf>
    <xf numFmtId="0" fontId="97" fillId="0" borderId="25" xfId="0" applyFont="1" applyFill="1" applyBorder="1" applyAlignment="1">
      <alignment/>
    </xf>
    <xf numFmtId="49" fontId="101" fillId="0" borderId="26" xfId="0" applyNumberFormat="1" applyFont="1" applyFill="1" applyBorder="1" applyAlignment="1">
      <alignment horizontal="left" vertical="center" wrapText="1"/>
    </xf>
    <xf numFmtId="3" fontId="99" fillId="0" borderId="27" xfId="0" applyNumberFormat="1" applyFont="1" applyFill="1" applyBorder="1" applyAlignment="1">
      <alignment horizontal="center"/>
    </xf>
    <xf numFmtId="3" fontId="99" fillId="0" borderId="28" xfId="0" applyNumberFormat="1" applyFont="1" applyFill="1" applyBorder="1" applyAlignment="1">
      <alignment horizontal="center"/>
    </xf>
    <xf numFmtId="0" fontId="97" fillId="0" borderId="22" xfId="0" applyFont="1" applyFill="1" applyBorder="1" applyAlignment="1">
      <alignment/>
    </xf>
    <xf numFmtId="0" fontId="102" fillId="0" borderId="23" xfId="0" applyFont="1" applyFill="1" applyBorder="1" applyAlignment="1">
      <alignment horizontal="justify" vertical="top" wrapText="1"/>
    </xf>
    <xf numFmtId="3" fontId="99" fillId="0" borderId="24" xfId="0" applyNumberFormat="1" applyFont="1" applyFill="1" applyBorder="1" applyAlignment="1">
      <alignment horizontal="center"/>
    </xf>
    <xf numFmtId="0" fontId="97" fillId="0" borderId="29" xfId="0" applyFont="1" applyFill="1" applyBorder="1" applyAlignment="1">
      <alignment/>
    </xf>
    <xf numFmtId="0" fontId="102" fillId="0" borderId="30" xfId="0" applyFont="1" applyFill="1" applyBorder="1" applyAlignment="1">
      <alignment horizontal="justify" vertical="top" wrapText="1"/>
    </xf>
    <xf numFmtId="0" fontId="101" fillId="0" borderId="30" xfId="54" applyNumberFormat="1" applyFont="1" applyFill="1" applyBorder="1" applyAlignment="1" applyProtection="1">
      <alignment horizontal="left" wrapText="1"/>
      <protection hidden="1"/>
    </xf>
    <xf numFmtId="3" fontId="99" fillId="0" borderId="29" xfId="0" applyNumberFormat="1" applyFont="1" applyFill="1" applyBorder="1" applyAlignment="1">
      <alignment horizontal="center"/>
    </xf>
    <xf numFmtId="3" fontId="99" fillId="0" borderId="31" xfId="0" applyNumberFormat="1" applyFont="1" applyFill="1" applyBorder="1" applyAlignment="1">
      <alignment horizontal="center"/>
    </xf>
    <xf numFmtId="0" fontId="97" fillId="0" borderId="32" xfId="0" applyFont="1" applyFill="1" applyBorder="1" applyAlignment="1">
      <alignment/>
    </xf>
    <xf numFmtId="0" fontId="98" fillId="0" borderId="33" xfId="0" applyFont="1" applyFill="1" applyBorder="1" applyAlignment="1">
      <alignment horizontal="justify" vertical="top" wrapText="1"/>
    </xf>
    <xf numFmtId="3" fontId="99" fillId="0" borderId="12" xfId="0" applyNumberFormat="1" applyFont="1" applyFill="1" applyBorder="1" applyAlignment="1">
      <alignment horizontal="center"/>
    </xf>
    <xf numFmtId="3" fontId="99" fillId="0" borderId="34" xfId="0" applyNumberFormat="1" applyFont="1" applyFill="1" applyBorder="1" applyAlignment="1">
      <alignment horizontal="center"/>
    </xf>
    <xf numFmtId="0" fontId="97" fillId="0" borderId="35" xfId="0" applyFont="1" applyFill="1" applyBorder="1" applyAlignment="1">
      <alignment/>
    </xf>
    <xf numFmtId="0" fontId="98" fillId="0" borderId="33" xfId="0" applyFont="1" applyFill="1" applyBorder="1" applyAlignment="1">
      <alignment wrapText="1" readingOrder="1"/>
    </xf>
    <xf numFmtId="0" fontId="99" fillId="0" borderId="35" xfId="0" applyFont="1" applyFill="1" applyBorder="1" applyAlignment="1">
      <alignment horizontal="center"/>
    </xf>
    <xf numFmtId="0" fontId="99" fillId="0" borderId="36" xfId="0" applyFont="1" applyFill="1" applyBorder="1" applyAlignment="1">
      <alignment horizontal="center"/>
    </xf>
    <xf numFmtId="0" fontId="90" fillId="0" borderId="17" xfId="0" applyFont="1" applyFill="1" applyBorder="1" applyAlignment="1">
      <alignment horizontal="left"/>
    </xf>
    <xf numFmtId="3" fontId="96" fillId="0" borderId="16" xfId="0" applyNumberFormat="1" applyFont="1" applyFill="1" applyBorder="1" applyAlignment="1">
      <alignment horizontal="center"/>
    </xf>
    <xf numFmtId="0" fontId="89" fillId="0" borderId="12" xfId="0" applyFont="1" applyFill="1" applyBorder="1" applyAlignment="1">
      <alignment/>
    </xf>
    <xf numFmtId="0" fontId="95" fillId="0" borderId="37" xfId="0" applyFont="1" applyFill="1" applyBorder="1" applyAlignment="1">
      <alignment horizontal="left"/>
    </xf>
    <xf numFmtId="0" fontId="99" fillId="0" borderId="10" xfId="0" applyFont="1" applyFill="1" applyBorder="1" applyAlignment="1">
      <alignment horizontal="center"/>
    </xf>
    <xf numFmtId="0" fontId="99" fillId="0" borderId="38" xfId="0" applyFont="1" applyFill="1" applyBorder="1" applyAlignment="1">
      <alignment horizontal="center"/>
    </xf>
    <xf numFmtId="0" fontId="94" fillId="0" borderId="27" xfId="0" applyFont="1" applyFill="1" applyBorder="1" applyAlignment="1">
      <alignment/>
    </xf>
    <xf numFmtId="0" fontId="95" fillId="0" borderId="39" xfId="0" applyFont="1" applyFill="1" applyBorder="1" applyAlignment="1">
      <alignment horizontal="left"/>
    </xf>
    <xf numFmtId="3" fontId="93" fillId="0" borderId="27" xfId="0" applyNumberFormat="1" applyFont="1" applyFill="1" applyBorder="1" applyAlignment="1">
      <alignment horizontal="center"/>
    </xf>
    <xf numFmtId="3" fontId="93" fillId="0" borderId="28" xfId="0" applyNumberFormat="1" applyFont="1" applyFill="1" applyBorder="1" applyAlignment="1">
      <alignment horizontal="center"/>
    </xf>
    <xf numFmtId="0" fontId="102" fillId="0" borderId="29" xfId="0" applyFont="1" applyFill="1" applyBorder="1" applyAlignment="1">
      <alignment vertical="top" wrapText="1"/>
    </xf>
    <xf numFmtId="0" fontId="98" fillId="0" borderId="40" xfId="0" applyFont="1" applyFill="1" applyBorder="1" applyAlignment="1">
      <alignment vertical="top" wrapText="1"/>
    </xf>
    <xf numFmtId="172" fontId="99" fillId="0" borderId="41" xfId="0" applyNumberFormat="1" applyFont="1" applyFill="1" applyBorder="1" applyAlignment="1">
      <alignment horizontal="center"/>
    </xf>
    <xf numFmtId="172" fontId="99" fillId="0" borderId="42" xfId="0" applyNumberFormat="1" applyFont="1" applyFill="1" applyBorder="1" applyAlignment="1">
      <alignment horizontal="center"/>
    </xf>
    <xf numFmtId="0" fontId="98" fillId="0" borderId="43" xfId="0" applyFont="1" applyFill="1" applyBorder="1" applyAlignment="1">
      <alignment vertical="top" wrapText="1"/>
    </xf>
    <xf numFmtId="3" fontId="99" fillId="0" borderId="14" xfId="0" applyNumberFormat="1" applyFont="1" applyFill="1" applyBorder="1" applyAlignment="1">
      <alignment horizontal="center"/>
    </xf>
    <xf numFmtId="3" fontId="99" fillId="0" borderId="21" xfId="0" applyNumberFormat="1" applyFont="1" applyFill="1" applyBorder="1" applyAlignment="1">
      <alignment horizontal="center"/>
    </xf>
    <xf numFmtId="0" fontId="94" fillId="0" borderId="14" xfId="0" applyFont="1" applyFill="1" applyBorder="1" applyAlignment="1">
      <alignment/>
    </xf>
    <xf numFmtId="0" fontId="95" fillId="0" borderId="20" xfId="0" applyFont="1" applyFill="1" applyBorder="1" applyAlignment="1">
      <alignment horizontal="left"/>
    </xf>
    <xf numFmtId="0" fontId="90" fillId="0" borderId="18" xfId="0" applyFont="1" applyFill="1" applyBorder="1" applyAlignment="1">
      <alignment horizontal="left"/>
    </xf>
    <xf numFmtId="172" fontId="93" fillId="0" borderId="16" xfId="0" applyNumberFormat="1" applyFont="1" applyFill="1" applyBorder="1" applyAlignment="1">
      <alignment horizontal="center"/>
    </xf>
    <xf numFmtId="0" fontId="94" fillId="0" borderId="44" xfId="0" applyFont="1" applyFill="1" applyBorder="1" applyAlignment="1">
      <alignment/>
    </xf>
    <xf numFmtId="0" fontId="95" fillId="0" borderId="45" xfId="0" applyFont="1" applyFill="1" applyBorder="1" applyAlignment="1">
      <alignment horizontal="left"/>
    </xf>
    <xf numFmtId="3" fontId="100" fillId="0" borderId="44" xfId="0" applyNumberFormat="1" applyFont="1" applyFill="1" applyBorder="1" applyAlignment="1">
      <alignment horizontal="center"/>
    </xf>
    <xf numFmtId="3" fontId="100" fillId="0" borderId="46" xfId="0" applyNumberFormat="1" applyFont="1" applyFill="1" applyBorder="1" applyAlignment="1">
      <alignment horizontal="center"/>
    </xf>
    <xf numFmtId="0" fontId="97" fillId="0" borderId="41" xfId="0" applyFont="1" applyFill="1" applyBorder="1" applyAlignment="1">
      <alignment/>
    </xf>
    <xf numFmtId="0" fontId="97" fillId="0" borderId="47" xfId="54" applyNumberFormat="1" applyFont="1" applyFill="1" applyBorder="1" applyAlignment="1" applyProtection="1">
      <alignment horizontal="left" wrapText="1"/>
      <protection hidden="1"/>
    </xf>
    <xf numFmtId="3" fontId="99" fillId="0" borderId="41" xfId="0" applyNumberFormat="1" applyFont="1" applyFill="1" applyBorder="1" applyAlignment="1">
      <alignment horizontal="center"/>
    </xf>
    <xf numFmtId="3" fontId="99" fillId="0" borderId="42" xfId="0" applyNumberFormat="1" applyFont="1" applyFill="1" applyBorder="1" applyAlignment="1">
      <alignment horizontal="center"/>
    </xf>
    <xf numFmtId="0" fontId="97" fillId="0" borderId="12" xfId="0" applyFont="1" applyFill="1" applyBorder="1" applyAlignment="1">
      <alignment/>
    </xf>
    <xf numFmtId="0" fontId="103" fillId="0" borderId="44" xfId="0" applyFont="1" applyFill="1" applyBorder="1" applyAlignment="1">
      <alignment horizontal="right" vertical="top" wrapText="1"/>
    </xf>
    <xf numFmtId="0" fontId="104" fillId="0" borderId="45" xfId="0" applyFont="1" applyFill="1" applyBorder="1" applyAlignment="1">
      <alignment horizontal="justify" vertical="top" wrapText="1"/>
    </xf>
    <xf numFmtId="0" fontId="97" fillId="0" borderId="41" xfId="0" applyFont="1" applyFill="1" applyBorder="1" applyAlignment="1">
      <alignment horizontal="right"/>
    </xf>
    <xf numFmtId="0" fontId="97" fillId="0" borderId="47" xfId="0" applyFont="1" applyFill="1" applyBorder="1" applyAlignment="1">
      <alignment horizontal="left"/>
    </xf>
    <xf numFmtId="3" fontId="100" fillId="0" borderId="41" xfId="0" applyNumberFormat="1" applyFont="1" applyFill="1" applyBorder="1" applyAlignment="1">
      <alignment horizontal="center"/>
    </xf>
    <xf numFmtId="3" fontId="100" fillId="0" borderId="42" xfId="0" applyNumberFormat="1" applyFont="1" applyFill="1" applyBorder="1" applyAlignment="1">
      <alignment horizontal="center"/>
    </xf>
    <xf numFmtId="0" fontId="97" fillId="0" borderId="14" xfId="0" applyFont="1" applyFill="1" applyBorder="1" applyAlignment="1">
      <alignment horizontal="right"/>
    </xf>
    <xf numFmtId="0" fontId="97" fillId="0" borderId="15" xfId="0" applyFont="1" applyFill="1" applyBorder="1" applyAlignment="1">
      <alignment horizontal="left"/>
    </xf>
    <xf numFmtId="3" fontId="100" fillId="0" borderId="14" xfId="0" applyNumberFormat="1" applyFont="1" applyFill="1" applyBorder="1" applyAlignment="1">
      <alignment horizontal="center"/>
    </xf>
    <xf numFmtId="3" fontId="100" fillId="0" borderId="21" xfId="0" applyNumberFormat="1" applyFont="1" applyFill="1" applyBorder="1" applyAlignment="1">
      <alignment horizontal="center"/>
    </xf>
    <xf numFmtId="0" fontId="94" fillId="0" borderId="10" xfId="0" applyFont="1" applyFill="1" applyBorder="1" applyAlignment="1">
      <alignment/>
    </xf>
    <xf numFmtId="0" fontId="95" fillId="0" borderId="13" xfId="0" applyFont="1" applyFill="1" applyBorder="1" applyAlignment="1">
      <alignment/>
    </xf>
    <xf numFmtId="3" fontId="100" fillId="0" borderId="12" xfId="0" applyNumberFormat="1" applyFont="1" applyFill="1" applyBorder="1" applyAlignment="1">
      <alignment horizontal="center"/>
    </xf>
    <xf numFmtId="3" fontId="100" fillId="0" borderId="34" xfId="0" applyNumberFormat="1" applyFont="1" applyFill="1" applyBorder="1" applyAlignment="1">
      <alignment horizontal="center"/>
    </xf>
    <xf numFmtId="0" fontId="102" fillId="0" borderId="48" xfId="0" applyFont="1" applyFill="1" applyBorder="1" applyAlignment="1">
      <alignment horizontal="center" vertical="center" wrapText="1"/>
    </xf>
    <xf numFmtId="0" fontId="102" fillId="0" borderId="49" xfId="0" applyFont="1" applyFill="1" applyBorder="1" applyAlignment="1">
      <alignment horizontal="justify" vertical="top" wrapText="1"/>
    </xf>
    <xf numFmtId="3" fontId="99" fillId="0" borderId="44" xfId="0" applyNumberFormat="1" applyFont="1" applyFill="1" applyBorder="1" applyAlignment="1">
      <alignment horizontal="center"/>
    </xf>
    <xf numFmtId="3" fontId="99" fillId="0" borderId="46" xfId="0" applyNumberFormat="1" applyFont="1" applyFill="1" applyBorder="1" applyAlignment="1">
      <alignment horizontal="center"/>
    </xf>
    <xf numFmtId="0" fontId="102" fillId="0" borderId="41" xfId="0" applyFont="1" applyFill="1" applyBorder="1" applyAlignment="1">
      <alignment horizontal="center" vertical="center" wrapText="1"/>
    </xf>
    <xf numFmtId="0" fontId="102" fillId="0" borderId="47" xfId="0" applyFont="1" applyFill="1" applyBorder="1" applyAlignment="1">
      <alignment horizontal="justify" vertical="top" wrapText="1"/>
    </xf>
    <xf numFmtId="3" fontId="99" fillId="0" borderId="50" xfId="0" applyNumberFormat="1" applyFont="1" applyFill="1" applyBorder="1" applyAlignment="1">
      <alignment horizontal="center"/>
    </xf>
    <xf numFmtId="3" fontId="99" fillId="0" borderId="51" xfId="0" applyNumberFormat="1" applyFont="1" applyFill="1" applyBorder="1" applyAlignment="1">
      <alignment horizontal="center"/>
    </xf>
    <xf numFmtId="0" fontId="102" fillId="0" borderId="15" xfId="0" applyFont="1" applyFill="1" applyBorder="1" applyAlignment="1">
      <alignment horizontal="justify" vertical="top" wrapText="1"/>
    </xf>
    <xf numFmtId="0" fontId="102" fillId="0" borderId="44" xfId="0" applyFont="1" applyFill="1" applyBorder="1" applyAlignment="1">
      <alignment horizontal="center" vertical="center" wrapText="1"/>
    </xf>
    <xf numFmtId="0" fontId="102" fillId="0" borderId="45" xfId="0" applyFont="1" applyFill="1" applyBorder="1" applyAlignment="1">
      <alignment horizontal="justify" vertical="top" wrapText="1"/>
    </xf>
    <xf numFmtId="172" fontId="99" fillId="0" borderId="44" xfId="0" applyNumberFormat="1" applyFont="1" applyFill="1" applyBorder="1" applyAlignment="1">
      <alignment horizontal="center"/>
    </xf>
    <xf numFmtId="0" fontId="102" fillId="0" borderId="22" xfId="0" applyFont="1" applyFill="1" applyBorder="1" applyAlignment="1">
      <alignment horizontal="center" vertical="center" wrapText="1"/>
    </xf>
    <xf numFmtId="0" fontId="102" fillId="0" borderId="52" xfId="0" applyFont="1" applyFill="1" applyBorder="1" applyAlignment="1">
      <alignment horizontal="justify" vertical="top" wrapText="1"/>
    </xf>
    <xf numFmtId="0" fontId="90" fillId="0" borderId="18" xfId="0" applyFont="1" applyFill="1" applyBorder="1" applyAlignment="1">
      <alignment/>
    </xf>
    <xf numFmtId="49" fontId="95" fillId="0" borderId="45" xfId="0" applyNumberFormat="1" applyFont="1" applyFill="1" applyBorder="1" applyAlignment="1">
      <alignment wrapText="1"/>
    </xf>
    <xf numFmtId="0" fontId="97" fillId="0" borderId="14" xfId="0" applyFont="1" applyFill="1" applyBorder="1" applyAlignment="1">
      <alignment/>
    </xf>
    <xf numFmtId="49" fontId="101" fillId="0" borderId="18" xfId="0" applyNumberFormat="1" applyFont="1" applyFill="1" applyBorder="1" applyAlignment="1">
      <alignment wrapText="1"/>
    </xf>
    <xf numFmtId="0" fontId="105" fillId="0" borderId="52" xfId="54" applyNumberFormat="1" applyFont="1" applyFill="1" applyBorder="1" applyAlignment="1" applyProtection="1">
      <alignment horizontal="left" wrapText="1"/>
      <protection hidden="1"/>
    </xf>
    <xf numFmtId="3" fontId="100" fillId="0" borderId="22" xfId="0" applyNumberFormat="1" applyFont="1" applyFill="1" applyBorder="1" applyAlignment="1">
      <alignment horizontal="center"/>
    </xf>
    <xf numFmtId="0" fontId="95" fillId="0" borderId="11" xfId="0" applyFont="1" applyFill="1" applyBorder="1" applyAlignment="1">
      <alignment wrapText="1"/>
    </xf>
    <xf numFmtId="3" fontId="100" fillId="0" borderId="10" xfId="0" applyNumberFormat="1" applyFont="1" applyFill="1" applyBorder="1" applyAlignment="1">
      <alignment horizontal="center"/>
    </xf>
    <xf numFmtId="3" fontId="100" fillId="0" borderId="38" xfId="0" applyNumberFormat="1" applyFont="1" applyFill="1" applyBorder="1" applyAlignment="1">
      <alignment horizontal="center"/>
    </xf>
    <xf numFmtId="0" fontId="97" fillId="0" borderId="44" xfId="0" applyFont="1" applyFill="1" applyBorder="1" applyAlignment="1">
      <alignment/>
    </xf>
    <xf numFmtId="0" fontId="101" fillId="0" borderId="45" xfId="54" applyNumberFormat="1" applyFont="1" applyFill="1" applyBorder="1" applyAlignment="1" applyProtection="1">
      <alignment horizontal="left" wrapText="1"/>
      <protection hidden="1"/>
    </xf>
    <xf numFmtId="0" fontId="97" fillId="0" borderId="52" xfId="0" applyFont="1" applyFill="1" applyBorder="1" applyAlignment="1">
      <alignment wrapText="1"/>
    </xf>
    <xf numFmtId="0" fontId="101" fillId="0" borderId="52" xfId="0" applyFont="1" applyFill="1" applyBorder="1" applyAlignment="1">
      <alignment wrapText="1"/>
    </xf>
    <xf numFmtId="0" fontId="101" fillId="0" borderId="53" xfId="0" applyFont="1" applyFill="1" applyBorder="1" applyAlignment="1">
      <alignment wrapText="1"/>
    </xf>
    <xf numFmtId="0" fontId="101" fillId="0" borderId="15" xfId="0" applyFont="1" applyFill="1" applyBorder="1" applyAlignment="1">
      <alignment/>
    </xf>
    <xf numFmtId="0" fontId="90" fillId="0" borderId="18" xfId="0" applyFont="1" applyFill="1" applyBorder="1" applyAlignment="1">
      <alignment wrapText="1"/>
    </xf>
    <xf numFmtId="3" fontId="99" fillId="0" borderId="16" xfId="0" applyNumberFormat="1" applyFont="1" applyFill="1" applyBorder="1" applyAlignment="1">
      <alignment horizontal="center"/>
    </xf>
    <xf numFmtId="3" fontId="99" fillId="0" borderId="19" xfId="0" applyNumberFormat="1" applyFont="1" applyFill="1" applyBorder="1" applyAlignment="1">
      <alignment horizontal="center"/>
    </xf>
    <xf numFmtId="0" fontId="95" fillId="0" borderId="54" xfId="0" applyFont="1" applyFill="1" applyBorder="1" applyAlignment="1">
      <alignment wrapText="1"/>
    </xf>
    <xf numFmtId="0" fontId="102" fillId="0" borderId="22" xfId="0" applyFont="1" applyFill="1" applyBorder="1" applyAlignment="1">
      <alignment horizontal="left" vertical="top" wrapText="1"/>
    </xf>
    <xf numFmtId="0" fontId="102" fillId="0" borderId="29" xfId="0" applyFont="1" applyFill="1" applyBorder="1" applyAlignment="1">
      <alignment horizontal="left" vertical="top" wrapText="1"/>
    </xf>
    <xf numFmtId="0" fontId="98" fillId="0" borderId="30" xfId="0" applyFont="1" applyFill="1" applyBorder="1" applyAlignment="1">
      <alignment vertical="top" wrapText="1"/>
    </xf>
    <xf numFmtId="0" fontId="102" fillId="0" borderId="35" xfId="0" applyFont="1" applyFill="1" applyBorder="1" applyAlignment="1">
      <alignment horizontal="left" vertical="top" wrapText="1"/>
    </xf>
    <xf numFmtId="0" fontId="98" fillId="0" borderId="0" xfId="0" applyFont="1" applyFill="1" applyBorder="1" applyAlignment="1">
      <alignment vertical="top" wrapText="1"/>
    </xf>
    <xf numFmtId="0" fontId="89" fillId="0" borderId="45" xfId="0" applyFont="1" applyFill="1" applyBorder="1" applyAlignment="1">
      <alignment wrapText="1"/>
    </xf>
    <xf numFmtId="3" fontId="99" fillId="0" borderId="25" xfId="0" applyNumberFormat="1" applyFont="1" applyFill="1" applyBorder="1" applyAlignment="1">
      <alignment horizontal="center"/>
    </xf>
    <xf numFmtId="3" fontId="99" fillId="0" borderId="55" xfId="0" applyNumberFormat="1" applyFont="1" applyFill="1" applyBorder="1" applyAlignment="1">
      <alignment horizontal="center"/>
    </xf>
    <xf numFmtId="0" fontId="97" fillId="0" borderId="16" xfId="0" applyFont="1" applyFill="1" applyBorder="1" applyAlignment="1">
      <alignment wrapText="1"/>
    </xf>
    <xf numFmtId="0" fontId="97" fillId="0" borderId="15" xfId="0" applyFont="1" applyFill="1" applyBorder="1" applyAlignment="1">
      <alignment wrapText="1"/>
    </xf>
    <xf numFmtId="0" fontId="94" fillId="0" borderId="44" xfId="0" applyFont="1" applyFill="1" applyBorder="1" applyAlignment="1">
      <alignment wrapText="1"/>
    </xf>
    <xf numFmtId="0" fontId="95" fillId="0" borderId="56" xfId="0" applyFont="1" applyFill="1" applyBorder="1" applyAlignment="1">
      <alignment/>
    </xf>
    <xf numFmtId="0" fontId="106" fillId="0" borderId="41" xfId="0" applyFont="1" applyFill="1" applyBorder="1" applyAlignment="1">
      <alignment/>
    </xf>
    <xf numFmtId="0" fontId="97" fillId="0" borderId="13" xfId="0" applyFont="1" applyFill="1" applyBorder="1" applyAlignment="1">
      <alignment/>
    </xf>
    <xf numFmtId="0" fontId="106" fillId="0" borderId="14" xfId="0" applyFont="1" applyFill="1" applyBorder="1" applyAlignment="1">
      <alignment/>
    </xf>
    <xf numFmtId="0" fontId="97" fillId="0" borderId="57" xfId="0" applyFont="1" applyFill="1" applyBorder="1" applyAlignment="1">
      <alignment/>
    </xf>
    <xf numFmtId="0" fontId="107" fillId="0" borderId="11" xfId="0" applyFont="1" applyFill="1" applyBorder="1" applyAlignment="1">
      <alignment/>
    </xf>
    <xf numFmtId="0" fontId="96" fillId="0" borderId="10" xfId="0" applyFont="1" applyFill="1" applyBorder="1" applyAlignment="1">
      <alignment horizontal="center"/>
    </xf>
    <xf numFmtId="0" fontId="96" fillId="0" borderId="38" xfId="0" applyFont="1" applyFill="1" applyBorder="1" applyAlignment="1">
      <alignment horizontal="center"/>
    </xf>
    <xf numFmtId="0" fontId="90" fillId="0" borderId="14" xfId="0" applyFont="1" applyFill="1" applyBorder="1" applyAlignment="1">
      <alignment/>
    </xf>
    <xf numFmtId="0" fontId="107" fillId="0" borderId="15" xfId="0" applyFont="1" applyFill="1" applyBorder="1" applyAlignment="1">
      <alignment/>
    </xf>
    <xf numFmtId="172" fontId="93" fillId="0" borderId="21" xfId="0" applyNumberFormat="1" applyFont="1" applyFill="1" applyBorder="1" applyAlignment="1">
      <alignment horizontal="center"/>
    </xf>
    <xf numFmtId="0" fontId="91" fillId="0" borderId="18" xfId="0" applyFont="1" applyFill="1" applyBorder="1" applyAlignment="1">
      <alignment/>
    </xf>
    <xf numFmtId="3" fontId="96" fillId="0" borderId="48" xfId="0" applyNumberFormat="1" applyFont="1" applyFill="1" applyBorder="1" applyAlignment="1">
      <alignment horizontal="center"/>
    </xf>
    <xf numFmtId="3" fontId="96" fillId="0" borderId="58" xfId="0" applyNumberFormat="1" applyFont="1" applyFill="1" applyBorder="1" applyAlignment="1">
      <alignment horizontal="center"/>
    </xf>
    <xf numFmtId="0" fontId="94" fillId="0" borderId="18" xfId="0" applyFont="1" applyFill="1" applyBorder="1" applyAlignment="1">
      <alignment/>
    </xf>
    <xf numFmtId="3" fontId="96" fillId="0" borderId="10" xfId="0" applyNumberFormat="1" applyFont="1" applyFill="1" applyBorder="1" applyAlignment="1">
      <alignment horizontal="center"/>
    </xf>
    <xf numFmtId="3" fontId="96" fillId="0" borderId="38" xfId="0" applyNumberFormat="1" applyFont="1" applyFill="1" applyBorder="1" applyAlignment="1">
      <alignment horizontal="center"/>
    </xf>
    <xf numFmtId="0" fontId="94" fillId="0" borderId="45" xfId="0" applyFont="1" applyFill="1" applyBorder="1" applyAlignment="1">
      <alignment/>
    </xf>
    <xf numFmtId="0" fontId="95" fillId="0" borderId="45" xfId="0" applyFont="1" applyFill="1" applyBorder="1" applyAlignment="1">
      <alignment/>
    </xf>
    <xf numFmtId="3" fontId="93" fillId="0" borderId="44" xfId="0" applyNumberFormat="1" applyFont="1" applyFill="1" applyBorder="1" applyAlignment="1">
      <alignment horizontal="center"/>
    </xf>
    <xf numFmtId="3" fontId="93" fillId="0" borderId="46" xfId="0" applyNumberFormat="1" applyFont="1" applyFill="1" applyBorder="1" applyAlignment="1">
      <alignment horizontal="center"/>
    </xf>
    <xf numFmtId="0" fontId="97" fillId="0" borderId="15" xfId="0" applyFont="1" applyFill="1" applyBorder="1" applyAlignment="1">
      <alignment/>
    </xf>
    <xf numFmtId="0" fontId="95" fillId="0" borderId="45" xfId="0" applyFont="1" applyFill="1" applyBorder="1" applyAlignment="1">
      <alignment wrapText="1"/>
    </xf>
    <xf numFmtId="0" fontId="97" fillId="0" borderId="59" xfId="0" applyFont="1" applyFill="1" applyBorder="1" applyAlignment="1">
      <alignment wrapText="1"/>
    </xf>
    <xf numFmtId="0" fontId="95" fillId="0" borderId="18" xfId="0" applyFont="1" applyFill="1" applyBorder="1" applyAlignment="1">
      <alignment/>
    </xf>
    <xf numFmtId="0" fontId="95" fillId="0" borderId="15" xfId="0" applyFont="1" applyFill="1" applyBorder="1" applyAlignment="1">
      <alignment wrapText="1"/>
    </xf>
    <xf numFmtId="172" fontId="100" fillId="0" borderId="16" xfId="0" applyNumberFormat="1" applyFont="1" applyFill="1" applyBorder="1" applyAlignment="1">
      <alignment horizontal="center"/>
    </xf>
    <xf numFmtId="0" fontId="101" fillId="0" borderId="45" xfId="0" applyFont="1" applyFill="1" applyBorder="1" applyAlignment="1">
      <alignment/>
    </xf>
    <xf numFmtId="0" fontId="89" fillId="0" borderId="44" xfId="0" applyFont="1" applyFill="1" applyBorder="1" applyAlignment="1">
      <alignment wrapText="1"/>
    </xf>
    <xf numFmtId="0" fontId="97" fillId="0" borderId="47" xfId="0" applyFont="1" applyFill="1" applyBorder="1" applyAlignment="1">
      <alignment wrapText="1"/>
    </xf>
    <xf numFmtId="0" fontId="101" fillId="0" borderId="27" xfId="0" applyFont="1" applyFill="1" applyBorder="1" applyAlignment="1">
      <alignment/>
    </xf>
    <xf numFmtId="0" fontId="89" fillId="0" borderId="56" xfId="0" applyFont="1" applyFill="1" applyBorder="1" applyAlignment="1">
      <alignment wrapText="1"/>
    </xf>
    <xf numFmtId="0" fontId="97" fillId="0" borderId="27" xfId="0" applyFont="1" applyFill="1" applyBorder="1" applyAlignment="1">
      <alignment/>
    </xf>
    <xf numFmtId="0" fontId="101" fillId="0" borderId="45" xfId="0" applyFont="1" applyFill="1" applyBorder="1" applyAlignment="1">
      <alignment wrapText="1"/>
    </xf>
    <xf numFmtId="172" fontId="100" fillId="0" borderId="44" xfId="0" applyNumberFormat="1" applyFont="1" applyFill="1" applyBorder="1" applyAlignment="1">
      <alignment horizontal="center"/>
    </xf>
    <xf numFmtId="0" fontId="97" fillId="0" borderId="57" xfId="0" applyFont="1" applyFill="1" applyBorder="1" applyAlignment="1">
      <alignment wrapText="1"/>
    </xf>
    <xf numFmtId="172" fontId="100" fillId="0" borderId="35" xfId="0" applyNumberFormat="1" applyFont="1" applyFill="1" applyBorder="1" applyAlignment="1">
      <alignment horizontal="center"/>
    </xf>
    <xf numFmtId="3" fontId="99" fillId="0" borderId="35" xfId="0" applyNumberFormat="1" applyFont="1" applyFill="1" applyBorder="1" applyAlignment="1">
      <alignment horizontal="center"/>
    </xf>
    <xf numFmtId="3" fontId="99" fillId="0" borderId="36" xfId="0" applyNumberFormat="1" applyFont="1" applyFill="1" applyBorder="1" applyAlignment="1">
      <alignment horizontal="center"/>
    </xf>
    <xf numFmtId="0" fontId="89" fillId="0" borderId="27" xfId="0" applyFont="1" applyFill="1" applyBorder="1" applyAlignment="1">
      <alignment/>
    </xf>
    <xf numFmtId="172" fontId="99" fillId="0" borderId="27" xfId="0" applyNumberFormat="1" applyFont="1" applyFill="1" applyBorder="1" applyAlignment="1">
      <alignment horizontal="center"/>
    </xf>
    <xf numFmtId="0" fontId="89" fillId="0" borderId="41" xfId="0" applyFont="1" applyFill="1" applyBorder="1" applyAlignment="1">
      <alignment/>
    </xf>
    <xf numFmtId="49" fontId="101" fillId="0" borderId="47" xfId="0" applyNumberFormat="1" applyFont="1" applyFill="1" applyBorder="1" applyAlignment="1">
      <alignment horizontal="left" wrapText="1"/>
    </xf>
    <xf numFmtId="0" fontId="91" fillId="0" borderId="44" xfId="0" applyFont="1" applyFill="1" applyBorder="1" applyAlignment="1">
      <alignment/>
    </xf>
    <xf numFmtId="0" fontId="90" fillId="0" borderId="45" xfId="0" applyFont="1" applyFill="1" applyBorder="1" applyAlignment="1">
      <alignment wrapText="1"/>
    </xf>
    <xf numFmtId="172" fontId="93" fillId="0" borderId="44" xfId="0" applyNumberFormat="1" applyFont="1" applyFill="1" applyBorder="1" applyAlignment="1">
      <alignment horizontal="center"/>
    </xf>
    <xf numFmtId="172" fontId="100" fillId="0" borderId="14" xfId="0" applyNumberFormat="1" applyFont="1" applyFill="1" applyBorder="1" applyAlignment="1">
      <alignment horizontal="center"/>
    </xf>
    <xf numFmtId="170" fontId="93" fillId="0" borderId="45" xfId="0" applyNumberFormat="1" applyFont="1" applyFill="1" applyBorder="1" applyAlignment="1">
      <alignment horizontal="center"/>
    </xf>
    <xf numFmtId="0" fontId="94" fillId="0" borderId="15" xfId="0" applyFont="1" applyFill="1" applyBorder="1" applyAlignment="1">
      <alignment wrapText="1"/>
    </xf>
    <xf numFmtId="172" fontId="99" fillId="0" borderId="14" xfId="0" applyNumberFormat="1" applyFont="1" applyFill="1" applyBorder="1" applyAlignment="1">
      <alignment horizontal="center"/>
    </xf>
    <xf numFmtId="49" fontId="97" fillId="0" borderId="12" xfId="0" applyNumberFormat="1" applyFont="1" applyFill="1" applyBorder="1" applyAlignment="1">
      <alignment/>
    </xf>
    <xf numFmtId="0" fontId="101" fillId="0" borderId="29" xfId="0" applyFont="1" applyFill="1" applyBorder="1" applyAlignment="1">
      <alignment wrapText="1"/>
    </xf>
    <xf numFmtId="49" fontId="97" fillId="0" borderId="14" xfId="0" applyNumberFormat="1" applyFont="1" applyFill="1" applyBorder="1" applyAlignment="1">
      <alignment/>
    </xf>
    <xf numFmtId="0" fontId="101" fillId="0" borderId="14" xfId="0" applyFont="1" applyFill="1" applyBorder="1" applyAlignment="1">
      <alignment wrapText="1"/>
    </xf>
    <xf numFmtId="0" fontId="101" fillId="0" borderId="47" xfId="0" applyFont="1" applyFill="1" applyBorder="1" applyAlignment="1">
      <alignment wrapText="1"/>
    </xf>
    <xf numFmtId="172" fontId="100" fillId="0" borderId="41" xfId="0" applyNumberFormat="1" applyFont="1" applyFill="1" applyBorder="1" applyAlignment="1">
      <alignment horizontal="center"/>
    </xf>
    <xf numFmtId="3" fontId="93" fillId="0" borderId="41" xfId="0" applyNumberFormat="1" applyFont="1" applyFill="1" applyBorder="1" applyAlignment="1">
      <alignment horizontal="center"/>
    </xf>
    <xf numFmtId="3" fontId="93" fillId="0" borderId="42" xfId="0" applyNumberFormat="1" applyFont="1" applyFill="1" applyBorder="1" applyAlignment="1">
      <alignment horizontal="center"/>
    </xf>
    <xf numFmtId="0" fontId="101" fillId="0" borderId="15" xfId="0" applyFont="1" applyFill="1" applyBorder="1" applyAlignment="1">
      <alignment wrapText="1"/>
    </xf>
    <xf numFmtId="3" fontId="93" fillId="0" borderId="14" xfId="0" applyNumberFormat="1" applyFont="1" applyFill="1" applyBorder="1" applyAlignment="1">
      <alignment horizontal="center"/>
    </xf>
    <xf numFmtId="3" fontId="93" fillId="0" borderId="21" xfId="0" applyNumberFormat="1" applyFont="1" applyFill="1" applyBorder="1" applyAlignment="1">
      <alignment horizontal="center"/>
    </xf>
    <xf numFmtId="0" fontId="105" fillId="0" borderId="10" xfId="0" applyFont="1" applyFill="1" applyBorder="1" applyAlignment="1">
      <alignment/>
    </xf>
    <xf numFmtId="0" fontId="97" fillId="0" borderId="10" xfId="54" applyNumberFormat="1" applyFont="1" applyFill="1" applyBorder="1" applyAlignment="1" applyProtection="1">
      <alignment horizontal="left"/>
      <protection hidden="1"/>
    </xf>
    <xf numFmtId="0" fontId="97" fillId="0" borderId="33" xfId="0" applyFont="1" applyFill="1" applyBorder="1" applyAlignment="1">
      <alignment wrapText="1"/>
    </xf>
    <xf numFmtId="172" fontId="100" fillId="0" borderId="12" xfId="0" applyNumberFormat="1" applyFont="1" applyFill="1" applyBorder="1" applyAlignment="1">
      <alignment horizontal="center"/>
    </xf>
    <xf numFmtId="3" fontId="99" fillId="0" borderId="10" xfId="0" applyNumberFormat="1" applyFont="1" applyFill="1" applyBorder="1" applyAlignment="1">
      <alignment horizontal="center"/>
    </xf>
    <xf numFmtId="3" fontId="99" fillId="0" borderId="38" xfId="0" applyNumberFormat="1" applyFont="1" applyFill="1" applyBorder="1" applyAlignment="1">
      <alignment horizontal="center"/>
    </xf>
    <xf numFmtId="0" fontId="97" fillId="0" borderId="23" xfId="0" applyFont="1" applyFill="1" applyBorder="1" applyAlignment="1">
      <alignment wrapText="1"/>
    </xf>
    <xf numFmtId="172" fontId="100" fillId="0" borderId="22" xfId="0" applyNumberFormat="1" applyFont="1" applyFill="1" applyBorder="1" applyAlignment="1">
      <alignment horizontal="center"/>
    </xf>
    <xf numFmtId="0" fontId="97" fillId="0" borderId="60" xfId="0" applyFont="1" applyFill="1" applyBorder="1" applyAlignment="1">
      <alignment/>
    </xf>
    <xf numFmtId="0" fontId="97" fillId="0" borderId="20" xfId="0" applyFont="1" applyFill="1" applyBorder="1" applyAlignment="1">
      <alignment wrapText="1"/>
    </xf>
    <xf numFmtId="0" fontId="105" fillId="0" borderId="45" xfId="0" applyFont="1" applyFill="1" applyBorder="1" applyAlignment="1">
      <alignment wrapText="1"/>
    </xf>
    <xf numFmtId="172" fontId="100" fillId="0" borderId="50" xfId="0" applyNumberFormat="1" applyFont="1" applyFill="1" applyBorder="1" applyAlignment="1">
      <alignment horizontal="center"/>
    </xf>
    <xf numFmtId="3" fontId="93" fillId="0" borderId="16" xfId="0" applyNumberFormat="1" applyFont="1" applyFill="1" applyBorder="1" applyAlignment="1">
      <alignment horizontal="center"/>
    </xf>
    <xf numFmtId="3" fontId="93" fillId="0" borderId="19" xfId="0" applyNumberFormat="1" applyFont="1" applyFill="1" applyBorder="1" applyAlignment="1">
      <alignment horizontal="center"/>
    </xf>
    <xf numFmtId="0" fontId="108" fillId="0" borderId="61" xfId="0" applyFont="1" applyFill="1" applyBorder="1" applyAlignment="1">
      <alignment/>
    </xf>
    <xf numFmtId="0" fontId="89" fillId="0" borderId="48" xfId="0" applyFont="1" applyFill="1" applyBorder="1" applyAlignment="1">
      <alignment wrapText="1"/>
    </xf>
    <xf numFmtId="172" fontId="99" fillId="0" borderId="10" xfId="0" applyNumberFormat="1" applyFont="1" applyFill="1" applyBorder="1" applyAlignment="1">
      <alignment horizontal="center"/>
    </xf>
    <xf numFmtId="3" fontId="99" fillId="0" borderId="48" xfId="0" applyNumberFormat="1" applyFont="1" applyFill="1" applyBorder="1" applyAlignment="1">
      <alignment horizontal="center"/>
    </xf>
    <xf numFmtId="3" fontId="99" fillId="0" borderId="58" xfId="0" applyNumberFormat="1" applyFont="1" applyFill="1" applyBorder="1" applyAlignment="1">
      <alignment horizontal="center"/>
    </xf>
    <xf numFmtId="0" fontId="108" fillId="0" borderId="62" xfId="0" applyFont="1" applyFill="1" applyBorder="1" applyAlignment="1">
      <alignment/>
    </xf>
    <xf numFmtId="0" fontId="89" fillId="0" borderId="15" xfId="0" applyFont="1" applyFill="1" applyBorder="1" applyAlignment="1">
      <alignment wrapText="1"/>
    </xf>
    <xf numFmtId="172" fontId="99" fillId="0" borderId="16" xfId="0" applyNumberFormat="1" applyFont="1" applyFill="1" applyBorder="1" applyAlignment="1">
      <alignment horizontal="center"/>
    </xf>
    <xf numFmtId="3" fontId="99" fillId="0" borderId="32" xfId="0" applyNumberFormat="1" applyFont="1" applyFill="1" applyBorder="1" applyAlignment="1">
      <alignment horizontal="center"/>
    </xf>
    <xf numFmtId="3" fontId="99" fillId="0" borderId="63" xfId="0" applyNumberFormat="1" applyFont="1" applyFill="1" applyBorder="1" applyAlignment="1">
      <alignment horizontal="center"/>
    </xf>
    <xf numFmtId="0" fontId="108" fillId="0" borderId="64" xfId="0" applyFont="1" applyFill="1" applyBorder="1" applyAlignment="1">
      <alignment/>
    </xf>
    <xf numFmtId="0" fontId="89" fillId="0" borderId="17" xfId="0" applyFont="1" applyFill="1" applyBorder="1" applyAlignment="1">
      <alignment wrapText="1"/>
    </xf>
    <xf numFmtId="0" fontId="94" fillId="0" borderId="65" xfId="0" applyFont="1" applyFill="1" applyBorder="1" applyAlignment="1">
      <alignment/>
    </xf>
    <xf numFmtId="0" fontId="89" fillId="0" borderId="66" xfId="0" applyFont="1" applyFill="1" applyBorder="1" applyAlignment="1">
      <alignment wrapText="1"/>
    </xf>
    <xf numFmtId="172" fontId="99" fillId="0" borderId="48" xfId="0" applyNumberFormat="1" applyFont="1" applyFill="1" applyBorder="1" applyAlignment="1">
      <alignment horizontal="center"/>
    </xf>
    <xf numFmtId="0" fontId="94" fillId="0" borderId="67" xfId="0" applyFont="1" applyFill="1" applyBorder="1" applyAlignment="1">
      <alignment/>
    </xf>
    <xf numFmtId="0" fontId="89" fillId="0" borderId="0" xfId="0" applyFont="1" applyFill="1" applyBorder="1" applyAlignment="1">
      <alignment wrapText="1"/>
    </xf>
    <xf numFmtId="172" fontId="99" fillId="0" borderId="29" xfId="0" applyNumberFormat="1" applyFont="1" applyFill="1" applyBorder="1" applyAlignment="1">
      <alignment horizontal="center"/>
    </xf>
    <xf numFmtId="0" fontId="108" fillId="0" borderId="68" xfId="0" applyFont="1" applyFill="1" applyBorder="1" applyAlignment="1">
      <alignment/>
    </xf>
    <xf numFmtId="0" fontId="89" fillId="0" borderId="11" xfId="0" applyFont="1" applyFill="1" applyBorder="1" applyAlignment="1">
      <alignment wrapText="1"/>
    </xf>
    <xf numFmtId="172" fontId="99" fillId="0" borderId="32" xfId="0" applyNumberFormat="1" applyFont="1" applyFill="1" applyBorder="1" applyAlignment="1">
      <alignment horizontal="center"/>
    </xf>
    <xf numFmtId="0" fontId="108" fillId="0" borderId="16" xfId="0" applyFont="1" applyFill="1" applyBorder="1" applyAlignment="1">
      <alignment/>
    </xf>
    <xf numFmtId="3" fontId="99" fillId="0" borderId="69" xfId="0" applyNumberFormat="1" applyFont="1" applyFill="1" applyBorder="1" applyAlignment="1">
      <alignment horizontal="center"/>
    </xf>
    <xf numFmtId="0" fontId="89" fillId="0" borderId="18" xfId="0" applyFont="1" applyFill="1" applyBorder="1" applyAlignment="1">
      <alignment wrapText="1"/>
    </xf>
    <xf numFmtId="0" fontId="109" fillId="0" borderId="22" xfId="0" applyFont="1" applyFill="1" applyBorder="1" applyAlignment="1">
      <alignment horizontal="left"/>
    </xf>
    <xf numFmtId="0" fontId="94" fillId="0" borderId="22" xfId="0" applyFont="1" applyFill="1" applyBorder="1" applyAlignment="1">
      <alignment/>
    </xf>
    <xf numFmtId="0" fontId="89" fillId="0" borderId="52" xfId="0" applyFont="1" applyFill="1" applyBorder="1" applyAlignment="1">
      <alignment wrapText="1"/>
    </xf>
    <xf numFmtId="172" fontId="99" fillId="0" borderId="22" xfId="0" applyNumberFormat="1" applyFont="1" applyFill="1" applyBorder="1" applyAlignment="1">
      <alignment horizontal="center"/>
    </xf>
    <xf numFmtId="0" fontId="110" fillId="0" borderId="13" xfId="0" applyFont="1" applyFill="1" applyBorder="1" applyAlignment="1">
      <alignment horizontal="justify" vertical="top" wrapText="1"/>
    </xf>
    <xf numFmtId="0" fontId="97" fillId="0" borderId="16" xfId="0" applyFont="1" applyFill="1" applyBorder="1" applyAlignment="1">
      <alignment/>
    </xf>
    <xf numFmtId="172" fontId="99" fillId="0" borderId="12" xfId="0" applyNumberFormat="1" applyFont="1" applyFill="1" applyBorder="1" applyAlignment="1">
      <alignment horizontal="center"/>
    </xf>
    <xf numFmtId="0" fontId="101" fillId="0" borderId="10" xfId="54" applyNumberFormat="1" applyFont="1" applyFill="1" applyBorder="1" applyAlignment="1" applyProtection="1">
      <alignment horizontal="right"/>
      <protection hidden="1"/>
    </xf>
    <xf numFmtId="0" fontId="110" fillId="0" borderId="45" xfId="0" applyFont="1" applyFill="1" applyBorder="1" applyAlignment="1">
      <alignment horizontal="justify" vertical="top" wrapText="1"/>
    </xf>
    <xf numFmtId="172" fontId="99" fillId="0" borderId="18" xfId="0" applyNumberFormat="1" applyFont="1" applyFill="1" applyBorder="1" applyAlignment="1">
      <alignment horizontal="center"/>
    </xf>
    <xf numFmtId="0" fontId="97" fillId="0" borderId="48" xfId="0" applyFont="1" applyFill="1" applyBorder="1" applyAlignment="1">
      <alignment horizontal="right"/>
    </xf>
    <xf numFmtId="0" fontId="97" fillId="0" borderId="22" xfId="0" applyFont="1" applyFill="1" applyBorder="1" applyAlignment="1">
      <alignment horizontal="right"/>
    </xf>
    <xf numFmtId="172" fontId="99" fillId="0" borderId="53" xfId="0" applyNumberFormat="1" applyFont="1" applyFill="1" applyBorder="1" applyAlignment="1">
      <alignment horizontal="center"/>
    </xf>
    <xf numFmtId="0" fontId="97" fillId="0" borderId="60" xfId="0" applyFont="1" applyFill="1" applyBorder="1" applyAlignment="1">
      <alignment horizontal="right"/>
    </xf>
    <xf numFmtId="172" fontId="99" fillId="0" borderId="70" xfId="0" applyNumberFormat="1" applyFont="1" applyFill="1" applyBorder="1" applyAlignment="1">
      <alignment horizontal="center"/>
    </xf>
    <xf numFmtId="172" fontId="99" fillId="0" borderId="60" xfId="0" applyNumberFormat="1" applyFont="1" applyFill="1" applyBorder="1" applyAlignment="1">
      <alignment horizontal="center"/>
    </xf>
    <xf numFmtId="172" fontId="99" fillId="0" borderId="13" xfId="0" applyNumberFormat="1" applyFont="1" applyFill="1" applyBorder="1" applyAlignment="1">
      <alignment horizontal="center"/>
    </xf>
    <xf numFmtId="0" fontId="97" fillId="0" borderId="29" xfId="0" applyFont="1" applyFill="1" applyBorder="1" applyAlignment="1">
      <alignment horizontal="right"/>
    </xf>
    <xf numFmtId="0" fontId="102" fillId="0" borderId="29" xfId="0" applyFont="1" applyFill="1" applyBorder="1" applyAlignment="1">
      <alignment horizontal="justify" vertical="top" wrapText="1"/>
    </xf>
    <xf numFmtId="0" fontId="97" fillId="0" borderId="53" xfId="0" applyFont="1" applyFill="1" applyBorder="1" applyAlignment="1">
      <alignment wrapText="1"/>
    </xf>
    <xf numFmtId="0" fontId="97" fillId="0" borderId="52" xfId="0" applyFont="1" applyFill="1" applyBorder="1" applyAlignment="1">
      <alignment horizontal="right"/>
    </xf>
    <xf numFmtId="172" fontId="100" fillId="0" borderId="52" xfId="0" applyNumberFormat="1" applyFont="1" applyFill="1" applyBorder="1" applyAlignment="1">
      <alignment horizontal="center"/>
    </xf>
    <xf numFmtId="0" fontId="90" fillId="0" borderId="18" xfId="0" applyFont="1" applyFill="1" applyBorder="1" applyAlignment="1">
      <alignment/>
    </xf>
    <xf numFmtId="0" fontId="105" fillId="0" borderId="45" xfId="0" applyFont="1" applyFill="1" applyBorder="1" applyAlignment="1">
      <alignment/>
    </xf>
    <xf numFmtId="0" fontId="111" fillId="0" borderId="15" xfId="0" applyFont="1" applyFill="1" applyBorder="1" applyAlignment="1">
      <alignment wrapText="1"/>
    </xf>
    <xf numFmtId="0" fontId="111" fillId="0" borderId="18" xfId="0" applyFont="1" applyFill="1" applyBorder="1" applyAlignment="1">
      <alignment/>
    </xf>
    <xf numFmtId="0" fontId="97" fillId="0" borderId="49" xfId="0" applyFont="1" applyFill="1" applyBorder="1" applyAlignment="1">
      <alignment/>
    </xf>
    <xf numFmtId="0" fontId="95" fillId="0" borderId="48" xfId="0" applyFont="1" applyFill="1" applyBorder="1" applyAlignment="1">
      <alignment/>
    </xf>
    <xf numFmtId="0" fontId="97" fillId="0" borderId="52" xfId="0" applyFont="1" applyFill="1" applyBorder="1" applyAlignment="1">
      <alignment/>
    </xf>
    <xf numFmtId="0" fontId="95" fillId="0" borderId="22" xfId="0" applyFont="1" applyFill="1" applyBorder="1" applyAlignment="1">
      <alignment/>
    </xf>
    <xf numFmtId="0" fontId="95" fillId="0" borderId="52" xfId="0" applyFont="1" applyFill="1" applyBorder="1" applyAlignment="1">
      <alignment/>
    </xf>
    <xf numFmtId="0" fontId="95" fillId="0" borderId="15" xfId="0" applyFont="1" applyFill="1" applyBorder="1" applyAlignment="1">
      <alignment/>
    </xf>
    <xf numFmtId="0" fontId="91" fillId="0" borderId="49" xfId="0" applyFont="1" applyFill="1" applyBorder="1" applyAlignment="1">
      <alignment/>
    </xf>
    <xf numFmtId="0" fontId="90" fillId="0" borderId="49" xfId="0" applyFont="1" applyFill="1" applyBorder="1" applyAlignment="1">
      <alignment/>
    </xf>
    <xf numFmtId="172" fontId="93" fillId="0" borderId="48" xfId="0" applyNumberFormat="1" applyFont="1" applyFill="1" applyBorder="1" applyAlignment="1">
      <alignment horizontal="center"/>
    </xf>
    <xf numFmtId="0" fontId="89" fillId="0" borderId="16" xfId="0" applyFont="1" applyFill="1" applyBorder="1" applyAlignment="1">
      <alignment/>
    </xf>
    <xf numFmtId="0" fontId="107" fillId="0" borderId="17" xfId="0" applyFont="1" applyFill="1" applyBorder="1" applyAlignment="1">
      <alignment/>
    </xf>
    <xf numFmtId="0" fontId="107" fillId="0" borderId="18" xfId="0" applyFont="1" applyFill="1" applyBorder="1" applyAlignment="1">
      <alignment wrapText="1"/>
    </xf>
    <xf numFmtId="0" fontId="107" fillId="0" borderId="13" xfId="0" applyFont="1" applyFill="1" applyBorder="1" applyAlignment="1">
      <alignment wrapText="1"/>
    </xf>
    <xf numFmtId="172" fontId="93" fillId="0" borderId="13" xfId="0" applyNumberFormat="1" applyFont="1" applyFill="1" applyBorder="1" applyAlignment="1">
      <alignment horizontal="center"/>
    </xf>
    <xf numFmtId="186" fontId="93" fillId="0" borderId="12" xfId="0" applyNumberFormat="1" applyFont="1" applyFill="1" applyBorder="1" applyAlignment="1">
      <alignment horizontal="center"/>
    </xf>
    <xf numFmtId="0" fontId="107" fillId="0" borderId="44" xfId="0" applyFont="1" applyFill="1" applyBorder="1" applyAlignment="1">
      <alignment/>
    </xf>
    <xf numFmtId="0" fontId="92" fillId="0" borderId="45" xfId="0" applyFont="1" applyFill="1" applyBorder="1" applyAlignment="1">
      <alignment/>
    </xf>
    <xf numFmtId="3" fontId="96" fillId="0" borderId="44" xfId="0" applyNumberFormat="1" applyFont="1" applyFill="1" applyBorder="1" applyAlignment="1">
      <alignment horizontal="center"/>
    </xf>
    <xf numFmtId="3" fontId="96" fillId="0" borderId="46" xfId="0" applyNumberFormat="1" applyFont="1" applyFill="1" applyBorder="1" applyAlignment="1">
      <alignment horizontal="center"/>
    </xf>
    <xf numFmtId="0" fontId="101" fillId="0" borderId="41" xfId="0" applyFont="1" applyFill="1" applyBorder="1" applyAlignment="1">
      <alignment/>
    </xf>
    <xf numFmtId="0" fontId="101" fillId="0" borderId="53" xfId="0" applyFont="1" applyFill="1" applyBorder="1" applyAlignment="1">
      <alignment/>
    </xf>
    <xf numFmtId="0" fontId="101" fillId="0" borderId="53" xfId="54" applyNumberFormat="1" applyFont="1" applyFill="1" applyBorder="1" applyAlignment="1" applyProtection="1">
      <alignment horizontal="left" wrapText="1"/>
      <protection hidden="1"/>
    </xf>
    <xf numFmtId="170" fontId="100" fillId="0" borderId="29" xfId="0" applyNumberFormat="1" applyFont="1" applyFill="1" applyBorder="1" applyAlignment="1">
      <alignment horizontal="center"/>
    </xf>
    <xf numFmtId="0" fontId="101" fillId="0" borderId="60" xfId="0" applyFont="1" applyFill="1" applyBorder="1" applyAlignment="1">
      <alignment/>
    </xf>
    <xf numFmtId="0" fontId="101" fillId="0" borderId="23" xfId="54" applyNumberFormat="1" applyFont="1" applyFill="1" applyBorder="1" applyAlignment="1" applyProtection="1">
      <alignment horizontal="left" wrapText="1"/>
      <protection hidden="1"/>
    </xf>
    <xf numFmtId="172" fontId="96" fillId="0" borderId="22" xfId="0" applyNumberFormat="1" applyFont="1" applyFill="1" applyBorder="1" applyAlignment="1">
      <alignment horizontal="center"/>
    </xf>
    <xf numFmtId="3" fontId="96" fillId="0" borderId="29" xfId="0" applyNumberFormat="1" applyFont="1" applyFill="1" applyBorder="1" applyAlignment="1">
      <alignment horizontal="center"/>
    </xf>
    <xf numFmtId="3" fontId="96" fillId="0" borderId="69" xfId="0" applyNumberFormat="1" applyFont="1" applyFill="1" applyBorder="1" applyAlignment="1">
      <alignment horizontal="center"/>
    </xf>
    <xf numFmtId="0" fontId="101" fillId="0" borderId="14" xfId="0" applyFont="1" applyFill="1" applyBorder="1" applyAlignment="1">
      <alignment/>
    </xf>
    <xf numFmtId="172" fontId="96" fillId="0" borderId="12" xfId="0" applyNumberFormat="1" applyFont="1" applyFill="1" applyBorder="1" applyAlignment="1">
      <alignment horizontal="center"/>
    </xf>
    <xf numFmtId="3" fontId="96" fillId="0" borderId="12" xfId="0" applyNumberFormat="1" applyFont="1" applyFill="1" applyBorder="1" applyAlignment="1">
      <alignment horizontal="center"/>
    </xf>
    <xf numFmtId="3" fontId="96" fillId="0" borderId="34" xfId="0" applyNumberFormat="1" applyFont="1" applyFill="1" applyBorder="1" applyAlignment="1">
      <alignment horizontal="center"/>
    </xf>
    <xf numFmtId="0" fontId="90" fillId="0" borderId="16" xfId="0" applyFont="1" applyFill="1" applyBorder="1" applyAlignment="1">
      <alignment/>
    </xf>
    <xf numFmtId="0" fontId="92" fillId="0" borderId="16" xfId="0" applyFont="1" applyFill="1" applyBorder="1" applyAlignment="1">
      <alignment/>
    </xf>
    <xf numFmtId="0" fontId="105" fillId="0" borderId="16" xfId="0" applyFont="1" applyFill="1" applyBorder="1" applyAlignment="1">
      <alignment/>
    </xf>
    <xf numFmtId="0" fontId="89" fillId="0" borderId="16" xfId="0" applyFont="1" applyFill="1" applyBorder="1" applyAlignment="1">
      <alignment wrapText="1"/>
    </xf>
    <xf numFmtId="3" fontId="96" fillId="0" borderId="21" xfId="0" applyNumberFormat="1" applyFont="1" applyFill="1" applyBorder="1" applyAlignment="1">
      <alignment horizontal="center"/>
    </xf>
    <xf numFmtId="0" fontId="95" fillId="0" borderId="16" xfId="0" applyFont="1" applyFill="1" applyBorder="1" applyAlignment="1">
      <alignment/>
    </xf>
    <xf numFmtId="0" fontId="95" fillId="0" borderId="16" xfId="0" applyFont="1" applyFill="1" applyBorder="1" applyAlignment="1">
      <alignment wrapText="1"/>
    </xf>
    <xf numFmtId="172" fontId="112" fillId="0" borderId="19" xfId="0" applyNumberFormat="1" applyFont="1" applyFill="1" applyBorder="1" applyAlignment="1">
      <alignment horizontal="center"/>
    </xf>
    <xf numFmtId="0" fontId="113" fillId="0" borderId="27" xfId="0" applyFont="1" applyFill="1" applyBorder="1" applyAlignment="1">
      <alignment wrapText="1"/>
    </xf>
    <xf numFmtId="0" fontId="94" fillId="0" borderId="41" xfId="0" applyFont="1" applyFill="1" applyBorder="1" applyAlignment="1">
      <alignment/>
    </xf>
    <xf numFmtId="0" fontId="94" fillId="0" borderId="41" xfId="0" applyFont="1" applyFill="1" applyBorder="1" applyAlignment="1">
      <alignment wrapText="1"/>
    </xf>
    <xf numFmtId="172" fontId="112" fillId="0" borderId="24" xfId="0" applyNumberFormat="1" applyFont="1" applyFill="1" applyBorder="1" applyAlignment="1">
      <alignment horizontal="center"/>
    </xf>
    <xf numFmtId="0" fontId="94" fillId="0" borderId="14" xfId="0" applyFont="1" applyFill="1" applyBorder="1" applyAlignment="1">
      <alignment wrapText="1"/>
    </xf>
    <xf numFmtId="172" fontId="99" fillId="0" borderId="38" xfId="0" applyNumberFormat="1" applyFont="1" applyFill="1" applyBorder="1" applyAlignment="1">
      <alignment horizontal="center"/>
    </xf>
    <xf numFmtId="172" fontId="99" fillId="0" borderId="46" xfId="0" applyNumberFormat="1" applyFont="1" applyFill="1" applyBorder="1" applyAlignment="1">
      <alignment horizontal="center"/>
    </xf>
    <xf numFmtId="0" fontId="94" fillId="0" borderId="12" xfId="0" applyFont="1" applyFill="1" applyBorder="1" applyAlignment="1">
      <alignment/>
    </xf>
    <xf numFmtId="0" fontId="101" fillId="0" borderId="12" xfId="0" applyFont="1" applyFill="1" applyBorder="1" applyAlignment="1">
      <alignment wrapText="1"/>
    </xf>
    <xf numFmtId="0" fontId="97" fillId="0" borderId="10" xfId="54" applyNumberFormat="1" applyFont="1" applyFill="1" applyBorder="1" applyAlignment="1" applyProtection="1">
      <alignment horizontal="left" wrapText="1"/>
      <protection hidden="1"/>
    </xf>
    <xf numFmtId="172" fontId="99" fillId="0" borderId="21" xfId="0" applyNumberFormat="1" applyFont="1" applyFill="1" applyBorder="1" applyAlignment="1">
      <alignment horizontal="center"/>
    </xf>
    <xf numFmtId="0" fontId="97" fillId="0" borderId="71" xfId="0" applyFont="1" applyFill="1" applyBorder="1" applyAlignment="1">
      <alignment/>
    </xf>
    <xf numFmtId="0" fontId="111" fillId="0" borderId="72" xfId="0" applyFont="1" applyFill="1" applyBorder="1" applyAlignment="1">
      <alignment wrapText="1"/>
    </xf>
    <xf numFmtId="0" fontId="97" fillId="0" borderId="10" xfId="0" applyFont="1" applyFill="1" applyBorder="1" applyAlignment="1">
      <alignment/>
    </xf>
    <xf numFmtId="0" fontId="97" fillId="0" borderId="12" xfId="0" applyFont="1" applyFill="1" applyBorder="1" applyAlignment="1">
      <alignment wrapText="1"/>
    </xf>
    <xf numFmtId="0" fontId="94" fillId="0" borderId="25" xfId="0" applyFont="1" applyFill="1" applyBorder="1" applyAlignment="1">
      <alignment/>
    </xf>
    <xf numFmtId="0" fontId="114" fillId="0" borderId="44" xfId="0" applyFont="1" applyFill="1" applyBorder="1" applyAlignment="1">
      <alignment wrapText="1"/>
    </xf>
    <xf numFmtId="49" fontId="94" fillId="0" borderId="22" xfId="0" applyNumberFormat="1" applyFont="1" applyFill="1" applyBorder="1" applyAlignment="1">
      <alignment wrapText="1"/>
    </xf>
    <xf numFmtId="172" fontId="99" fillId="0" borderId="34" xfId="0" applyNumberFormat="1" applyFont="1" applyFill="1" applyBorder="1" applyAlignment="1">
      <alignment horizontal="center"/>
    </xf>
    <xf numFmtId="0" fontId="94" fillId="0" borderId="32" xfId="0" applyFont="1" applyFill="1" applyBorder="1" applyAlignment="1">
      <alignment/>
    </xf>
    <xf numFmtId="49" fontId="94" fillId="0" borderId="32" xfId="0" applyNumberFormat="1" applyFont="1" applyFill="1" applyBorder="1" applyAlignment="1">
      <alignment wrapText="1"/>
    </xf>
    <xf numFmtId="49" fontId="111" fillId="0" borderId="16" xfId="0" applyNumberFormat="1" applyFont="1" applyFill="1" applyBorder="1" applyAlignment="1">
      <alignment wrapText="1"/>
    </xf>
    <xf numFmtId="172" fontId="99" fillId="0" borderId="63" xfId="0" applyNumberFormat="1" applyFont="1" applyFill="1" applyBorder="1" applyAlignment="1">
      <alignment horizontal="center"/>
    </xf>
    <xf numFmtId="0" fontId="101" fillId="0" borderId="44" xfId="0" applyFont="1" applyFill="1" applyBorder="1" applyAlignment="1">
      <alignment/>
    </xf>
    <xf numFmtId="49" fontId="111" fillId="0" borderId="44" xfId="0" applyNumberFormat="1" applyFont="1" applyFill="1" applyBorder="1" applyAlignment="1">
      <alignment wrapText="1"/>
    </xf>
    <xf numFmtId="0" fontId="94" fillId="0" borderId="29" xfId="0" applyFont="1" applyFill="1" applyBorder="1" applyAlignment="1">
      <alignment/>
    </xf>
    <xf numFmtId="49" fontId="94" fillId="0" borderId="29" xfId="0" applyNumberFormat="1" applyFont="1" applyFill="1" applyBorder="1" applyAlignment="1">
      <alignment wrapText="1"/>
    </xf>
    <xf numFmtId="172" fontId="112" fillId="0" borderId="42" xfId="0" applyNumberFormat="1" applyFont="1" applyFill="1" applyBorder="1" applyAlignment="1">
      <alignment horizontal="center"/>
    </xf>
    <xf numFmtId="172" fontId="112" fillId="0" borderId="31" xfId="0" applyNumberFormat="1" applyFont="1" applyFill="1" applyBorder="1" applyAlignment="1">
      <alignment horizontal="center"/>
    </xf>
    <xf numFmtId="0" fontId="94" fillId="0" borderId="35" xfId="0" applyFont="1" applyFill="1" applyBorder="1" applyAlignment="1">
      <alignment/>
    </xf>
    <xf numFmtId="49" fontId="94" fillId="0" borderId="35" xfId="0" applyNumberFormat="1" applyFont="1" applyFill="1" applyBorder="1" applyAlignment="1">
      <alignment wrapText="1"/>
    </xf>
    <xf numFmtId="172" fontId="99" fillId="0" borderId="31" xfId="0" applyNumberFormat="1" applyFont="1" applyFill="1" applyBorder="1" applyAlignment="1">
      <alignment horizontal="center"/>
    </xf>
    <xf numFmtId="49" fontId="94" fillId="0" borderId="14" xfId="0" applyNumberFormat="1" applyFont="1" applyFill="1" applyBorder="1" applyAlignment="1">
      <alignment wrapText="1"/>
    </xf>
    <xf numFmtId="0" fontId="111" fillId="0" borderId="25" xfId="0" applyFont="1" applyFill="1" applyBorder="1" applyAlignment="1">
      <alignment wrapText="1"/>
    </xf>
    <xf numFmtId="0" fontId="101" fillId="0" borderId="22" xfId="0" applyFont="1" applyFill="1" applyBorder="1" applyAlignment="1">
      <alignment/>
    </xf>
    <xf numFmtId="49" fontId="97" fillId="0" borderId="22" xfId="0" applyNumberFormat="1" applyFont="1" applyFill="1" applyBorder="1" applyAlignment="1">
      <alignment wrapText="1"/>
    </xf>
    <xf numFmtId="172" fontId="93" fillId="0" borderId="24" xfId="0" applyNumberFormat="1" applyFont="1" applyFill="1" applyBorder="1" applyAlignment="1">
      <alignment horizontal="center"/>
    </xf>
    <xf numFmtId="49" fontId="94" fillId="0" borderId="12" xfId="0" applyNumberFormat="1" applyFont="1" applyFill="1" applyBorder="1" applyAlignment="1">
      <alignment wrapText="1"/>
    </xf>
    <xf numFmtId="172" fontId="112" fillId="0" borderId="36" xfId="0" applyNumberFormat="1" applyFont="1" applyFill="1" applyBorder="1" applyAlignment="1">
      <alignment horizontal="center"/>
    </xf>
    <xf numFmtId="172" fontId="99" fillId="0" borderId="24" xfId="0" applyNumberFormat="1" applyFont="1" applyFill="1" applyBorder="1" applyAlignment="1">
      <alignment horizontal="center"/>
    </xf>
    <xf numFmtId="49" fontId="97" fillId="0" borderId="29" xfId="0" applyNumberFormat="1" applyFont="1" applyFill="1" applyBorder="1" applyAlignment="1">
      <alignment wrapText="1"/>
    </xf>
    <xf numFmtId="0" fontId="97" fillId="0" borderId="29" xfId="0" applyFont="1" applyFill="1" applyBorder="1" applyAlignment="1">
      <alignment wrapText="1"/>
    </xf>
    <xf numFmtId="0" fontId="89" fillId="0" borderId="27" xfId="0" applyFont="1" applyFill="1" applyBorder="1" applyAlignment="1">
      <alignment wrapText="1"/>
    </xf>
    <xf numFmtId="0" fontId="111" fillId="0" borderId="12" xfId="0" applyFont="1" applyFill="1" applyBorder="1" applyAlignment="1">
      <alignment wrapText="1"/>
    </xf>
    <xf numFmtId="0" fontId="94" fillId="0" borderId="29" xfId="0" applyFont="1" applyFill="1" applyBorder="1" applyAlignment="1">
      <alignment wrapText="1"/>
    </xf>
    <xf numFmtId="172" fontId="89" fillId="0" borderId="30" xfId="0" applyNumberFormat="1" applyFont="1" applyFill="1" applyBorder="1" applyAlignment="1">
      <alignment horizontal="center"/>
    </xf>
    <xf numFmtId="3" fontId="89" fillId="0" borderId="29" xfId="0" applyNumberFormat="1" applyFont="1" applyFill="1" applyBorder="1" applyAlignment="1">
      <alignment horizontal="center"/>
    </xf>
    <xf numFmtId="3" fontId="89" fillId="0" borderId="31" xfId="0" applyNumberFormat="1" applyFont="1" applyFill="1" applyBorder="1" applyAlignment="1">
      <alignment horizontal="center"/>
    </xf>
    <xf numFmtId="3" fontId="89" fillId="0" borderId="32" xfId="0" applyNumberFormat="1" applyFont="1" applyFill="1" applyBorder="1" applyAlignment="1">
      <alignment horizontal="center"/>
    </xf>
    <xf numFmtId="172" fontId="89" fillId="0" borderId="20" xfId="0" applyNumberFormat="1" applyFont="1" applyFill="1" applyBorder="1" applyAlignment="1">
      <alignment horizontal="center"/>
    </xf>
    <xf numFmtId="0" fontId="92" fillId="0" borderId="15" xfId="0" applyFont="1" applyFill="1" applyBorder="1" applyAlignment="1">
      <alignment wrapText="1"/>
    </xf>
    <xf numFmtId="0" fontId="101" fillId="0" borderId="16" xfId="0" applyFont="1" applyFill="1" applyBorder="1" applyAlignment="1">
      <alignment/>
    </xf>
    <xf numFmtId="0" fontId="101" fillId="0" borderId="16" xfId="0" applyFont="1" applyFill="1" applyBorder="1" applyAlignment="1">
      <alignment wrapText="1"/>
    </xf>
    <xf numFmtId="172" fontId="112" fillId="0" borderId="41" xfId="0" applyNumberFormat="1" applyFont="1" applyFill="1" applyBorder="1" applyAlignment="1">
      <alignment horizontal="center"/>
    </xf>
    <xf numFmtId="0" fontId="94" fillId="0" borderId="35" xfId="0" applyFont="1" applyFill="1" applyBorder="1" applyAlignment="1">
      <alignment wrapText="1"/>
    </xf>
    <xf numFmtId="172" fontId="99" fillId="0" borderId="35" xfId="0" applyNumberFormat="1" applyFont="1" applyFill="1" applyBorder="1" applyAlignment="1">
      <alignment horizontal="center"/>
    </xf>
    <xf numFmtId="172" fontId="112" fillId="0" borderId="14" xfId="0" applyNumberFormat="1" applyFont="1" applyFill="1" applyBorder="1" applyAlignment="1">
      <alignment horizontal="center"/>
    </xf>
    <xf numFmtId="0" fontId="101" fillId="0" borderId="10" xfId="0" applyFont="1" applyFill="1" applyBorder="1" applyAlignment="1">
      <alignment wrapText="1"/>
    </xf>
    <xf numFmtId="172" fontId="113" fillId="0" borderId="32" xfId="0" applyNumberFormat="1" applyFont="1" applyFill="1" applyBorder="1" applyAlignment="1">
      <alignment horizontal="center"/>
    </xf>
    <xf numFmtId="0" fontId="101" fillId="0" borderId="44" xfId="54" applyNumberFormat="1" applyFont="1" applyFill="1" applyBorder="1" applyAlignment="1" applyProtection="1">
      <alignment horizontal="left" wrapText="1"/>
      <protection hidden="1"/>
    </xf>
    <xf numFmtId="192" fontId="113" fillId="0" borderId="45" xfId="54" applyNumberFormat="1" applyFont="1" applyFill="1" applyBorder="1" applyAlignment="1" applyProtection="1">
      <alignment horizontal="center"/>
      <protection hidden="1"/>
    </xf>
    <xf numFmtId="0" fontId="94" fillId="0" borderId="41" xfId="54" applyNumberFormat="1" applyFont="1" applyFill="1" applyBorder="1" applyAlignment="1" applyProtection="1">
      <alignment horizontal="left" wrapText="1"/>
      <protection hidden="1"/>
    </xf>
    <xf numFmtId="3" fontId="112" fillId="0" borderId="22" xfId="0" applyNumberFormat="1" applyFont="1" applyFill="1" applyBorder="1" applyAlignment="1">
      <alignment horizontal="center"/>
    </xf>
    <xf numFmtId="3" fontId="112" fillId="0" borderId="24" xfId="0" applyNumberFormat="1" applyFont="1" applyFill="1" applyBorder="1" applyAlignment="1">
      <alignment horizontal="center"/>
    </xf>
    <xf numFmtId="0" fontId="94" fillId="0" borderId="14" xfId="54" applyNumberFormat="1" applyFont="1" applyFill="1" applyBorder="1" applyAlignment="1" applyProtection="1">
      <alignment horizontal="left" wrapText="1"/>
      <protection hidden="1"/>
    </xf>
    <xf numFmtId="172" fontId="113" fillId="0" borderId="14" xfId="0" applyNumberFormat="1" applyFont="1" applyFill="1" applyBorder="1" applyAlignment="1">
      <alignment horizontal="center"/>
    </xf>
    <xf numFmtId="3" fontId="112" fillId="0" borderId="14" xfId="0" applyNumberFormat="1" applyFont="1" applyFill="1" applyBorder="1" applyAlignment="1">
      <alignment horizontal="center"/>
    </xf>
    <xf numFmtId="3" fontId="112" fillId="0" borderId="21" xfId="0" applyNumberFormat="1" applyFont="1" applyFill="1" applyBorder="1" applyAlignment="1">
      <alignment horizontal="center"/>
    </xf>
    <xf numFmtId="172" fontId="113" fillId="0" borderId="12" xfId="0" applyNumberFormat="1" applyFont="1" applyFill="1" applyBorder="1" applyAlignment="1">
      <alignment horizontal="center"/>
    </xf>
    <xf numFmtId="0" fontId="111" fillId="0" borderId="44" xfId="0" applyFont="1" applyFill="1" applyBorder="1" applyAlignment="1">
      <alignment wrapText="1"/>
    </xf>
    <xf numFmtId="192" fontId="113" fillId="0" borderId="54" xfId="0" applyNumberFormat="1" applyFont="1" applyFill="1" applyBorder="1" applyAlignment="1">
      <alignment horizontal="center"/>
    </xf>
    <xf numFmtId="0" fontId="94" fillId="0" borderId="48" xfId="0" applyFont="1" applyFill="1" applyBorder="1" applyAlignment="1">
      <alignment/>
    </xf>
    <xf numFmtId="172" fontId="112" fillId="0" borderId="40" xfId="0" applyNumberFormat="1" applyFont="1" applyFill="1" applyBorder="1" applyAlignment="1">
      <alignment horizontal="center"/>
    </xf>
    <xf numFmtId="3" fontId="112" fillId="0" borderId="41" xfId="0" applyNumberFormat="1" applyFont="1" applyFill="1" applyBorder="1" applyAlignment="1">
      <alignment horizontal="center"/>
    </xf>
    <xf numFmtId="3" fontId="112" fillId="0" borderId="42" xfId="0" applyNumberFormat="1" applyFont="1" applyFill="1" applyBorder="1" applyAlignment="1">
      <alignment horizontal="center"/>
    </xf>
    <xf numFmtId="0" fontId="94" fillId="0" borderId="22" xfId="0" applyFont="1" applyFill="1" applyBorder="1" applyAlignment="1">
      <alignment wrapText="1"/>
    </xf>
    <xf numFmtId="172" fontId="112" fillId="0" borderId="23" xfId="0" applyNumberFormat="1" applyFont="1" applyFill="1" applyBorder="1" applyAlignment="1">
      <alignment horizontal="center"/>
    </xf>
    <xf numFmtId="3" fontId="112" fillId="0" borderId="29" xfId="0" applyNumberFormat="1" applyFont="1" applyFill="1" applyBorder="1" applyAlignment="1">
      <alignment horizontal="center"/>
    </xf>
    <xf numFmtId="172" fontId="112" fillId="0" borderId="30" xfId="0" applyNumberFormat="1" applyFont="1" applyFill="1" applyBorder="1" applyAlignment="1">
      <alignment horizontal="center"/>
    </xf>
    <xf numFmtId="172" fontId="113" fillId="0" borderId="23" xfId="0" applyNumberFormat="1" applyFont="1" applyFill="1" applyBorder="1" applyAlignment="1">
      <alignment horizontal="center"/>
    </xf>
    <xf numFmtId="172" fontId="113" fillId="0" borderId="0" xfId="0" applyNumberFormat="1" applyFont="1" applyFill="1" applyBorder="1" applyAlignment="1">
      <alignment horizontal="center"/>
    </xf>
    <xf numFmtId="3" fontId="112" fillId="0" borderId="32" xfId="0" applyNumberFormat="1" applyFont="1" applyFill="1" applyBorder="1" applyAlignment="1">
      <alignment horizontal="center"/>
    </xf>
    <xf numFmtId="3" fontId="112" fillId="0" borderId="63" xfId="0" applyNumberFormat="1" applyFont="1" applyFill="1" applyBorder="1" applyAlignment="1">
      <alignment horizontal="center"/>
    </xf>
    <xf numFmtId="3" fontId="115" fillId="0" borderId="31" xfId="0" applyNumberFormat="1" applyFont="1" applyFill="1" applyBorder="1" applyAlignment="1">
      <alignment horizontal="center"/>
    </xf>
    <xf numFmtId="172" fontId="112" fillId="0" borderId="0" xfId="0" applyNumberFormat="1" applyFont="1" applyFill="1" applyBorder="1" applyAlignment="1">
      <alignment horizontal="center"/>
    </xf>
    <xf numFmtId="3" fontId="112" fillId="0" borderId="31" xfId="0" applyNumberFormat="1" applyFont="1" applyFill="1" applyBorder="1" applyAlignment="1">
      <alignment horizontal="center"/>
    </xf>
    <xf numFmtId="3" fontId="112" fillId="0" borderId="12" xfId="0" applyNumberFormat="1" applyFont="1" applyFill="1" applyBorder="1" applyAlignment="1">
      <alignment horizontal="center"/>
    </xf>
    <xf numFmtId="3" fontId="112" fillId="0" borderId="34" xfId="0" applyNumberFormat="1" applyFont="1" applyFill="1" applyBorder="1" applyAlignment="1">
      <alignment horizontal="center"/>
    </xf>
    <xf numFmtId="172" fontId="112" fillId="0" borderId="33" xfId="0" applyNumberFormat="1" applyFont="1" applyFill="1" applyBorder="1" applyAlignment="1">
      <alignment horizontal="center"/>
    </xf>
    <xf numFmtId="0" fontId="94" fillId="0" borderId="12" xfId="0" applyFont="1" applyFill="1" applyBorder="1" applyAlignment="1">
      <alignment wrapText="1"/>
    </xf>
    <xf numFmtId="172" fontId="112" fillId="0" borderId="20" xfId="0" applyNumberFormat="1" applyFont="1" applyFill="1" applyBorder="1" applyAlignment="1">
      <alignment horizontal="center"/>
    </xf>
    <xf numFmtId="0" fontId="101" fillId="0" borderId="23" xfId="0" applyFont="1" applyFill="1" applyBorder="1" applyAlignment="1">
      <alignment wrapText="1"/>
    </xf>
    <xf numFmtId="3" fontId="112" fillId="0" borderId="44" xfId="0" applyNumberFormat="1" applyFont="1" applyFill="1" applyBorder="1" applyAlignment="1">
      <alignment horizontal="center"/>
    </xf>
    <xf numFmtId="3" fontId="112" fillId="0" borderId="46" xfId="0" applyNumberFormat="1" applyFont="1" applyFill="1" applyBorder="1" applyAlignment="1">
      <alignment horizontal="center"/>
    </xf>
    <xf numFmtId="0" fontId="94" fillId="0" borderId="47" xfId="0" applyFont="1" applyFill="1" applyBorder="1" applyAlignment="1">
      <alignment wrapText="1"/>
    </xf>
    <xf numFmtId="3" fontId="112" fillId="0" borderId="35" xfId="0" applyNumberFormat="1" applyFont="1" applyFill="1" applyBorder="1" applyAlignment="1">
      <alignment horizontal="center"/>
    </xf>
    <xf numFmtId="3" fontId="112" fillId="0" borderId="36" xfId="0" applyNumberFormat="1" applyFont="1" applyFill="1" applyBorder="1" applyAlignment="1">
      <alignment horizontal="center"/>
    </xf>
    <xf numFmtId="0" fontId="97" fillId="0" borderId="45" xfId="0" applyFont="1" applyFill="1" applyBorder="1" applyAlignment="1">
      <alignment/>
    </xf>
    <xf numFmtId="0" fontId="94" fillId="0" borderId="52" xfId="0" applyFont="1" applyFill="1" applyBorder="1" applyAlignment="1">
      <alignment wrapText="1"/>
    </xf>
    <xf numFmtId="0" fontId="97" fillId="0" borderId="52" xfId="0" applyNumberFormat="1" applyFont="1" applyFill="1" applyBorder="1" applyAlignment="1">
      <alignment wrapText="1"/>
    </xf>
    <xf numFmtId="0" fontId="97" fillId="0" borderId="53" xfId="0" applyFont="1" applyFill="1" applyBorder="1" applyAlignment="1">
      <alignment/>
    </xf>
    <xf numFmtId="172" fontId="99" fillId="0" borderId="25" xfId="0" applyNumberFormat="1" applyFont="1" applyFill="1" applyBorder="1" applyAlignment="1">
      <alignment horizontal="center"/>
    </xf>
    <xf numFmtId="0" fontId="94" fillId="0" borderId="53" xfId="0" applyFont="1" applyFill="1" applyBorder="1" applyAlignment="1">
      <alignment/>
    </xf>
    <xf numFmtId="0" fontId="94" fillId="0" borderId="52" xfId="0" applyFont="1" applyFill="1" applyBorder="1" applyAlignment="1">
      <alignment/>
    </xf>
    <xf numFmtId="0" fontId="101" fillId="0" borderId="29" xfId="0" applyFont="1" applyFill="1" applyBorder="1" applyAlignment="1">
      <alignment/>
    </xf>
    <xf numFmtId="0" fontId="97" fillId="0" borderId="73" xfId="0" applyFont="1" applyFill="1" applyBorder="1" applyAlignment="1">
      <alignment/>
    </xf>
    <xf numFmtId="49" fontId="97" fillId="0" borderId="12" xfId="0" applyNumberFormat="1" applyFont="1" applyFill="1" applyBorder="1" applyAlignment="1">
      <alignment wrapText="1"/>
    </xf>
    <xf numFmtId="0" fontId="97" fillId="0" borderId="74" xfId="0" applyFont="1" applyFill="1" applyBorder="1" applyAlignment="1">
      <alignment/>
    </xf>
    <xf numFmtId="0" fontId="97" fillId="0" borderId="18" xfId="0" applyFont="1" applyFill="1" applyBorder="1" applyAlignment="1">
      <alignment wrapText="1"/>
    </xf>
    <xf numFmtId="172" fontId="93" fillId="0" borderId="27" xfId="0" applyNumberFormat="1" applyFont="1" applyFill="1" applyBorder="1" applyAlignment="1">
      <alignment horizontal="center"/>
    </xf>
    <xf numFmtId="3" fontId="96" fillId="0" borderId="27" xfId="0" applyNumberFormat="1" applyFont="1" applyFill="1" applyBorder="1" applyAlignment="1">
      <alignment horizontal="center"/>
    </xf>
    <xf numFmtId="3" fontId="96" fillId="0" borderId="28" xfId="0" applyNumberFormat="1" applyFont="1" applyFill="1" applyBorder="1" applyAlignment="1">
      <alignment horizontal="center"/>
    </xf>
    <xf numFmtId="0" fontId="91" fillId="0" borderId="16" xfId="0" applyFont="1" applyFill="1" applyBorder="1" applyAlignment="1">
      <alignment wrapText="1"/>
    </xf>
    <xf numFmtId="0" fontId="97" fillId="0" borderId="16" xfId="0" applyNumberFormat="1" applyFont="1" applyFill="1" applyBorder="1" applyAlignment="1">
      <alignment wrapText="1"/>
    </xf>
    <xf numFmtId="172" fontId="112" fillId="0" borderId="16" xfId="0" applyNumberFormat="1" applyFont="1" applyFill="1" applyBorder="1" applyAlignment="1">
      <alignment horizontal="center"/>
    </xf>
    <xf numFmtId="0" fontId="97" fillId="0" borderId="10" xfId="0" applyFont="1" applyFill="1" applyBorder="1" applyAlignment="1">
      <alignment wrapText="1"/>
    </xf>
    <xf numFmtId="186" fontId="112" fillId="0" borderId="10" xfId="0" applyNumberFormat="1" applyFont="1" applyFill="1" applyBorder="1" applyAlignment="1">
      <alignment horizontal="center"/>
    </xf>
    <xf numFmtId="0" fontId="97" fillId="0" borderId="22" xfId="0" applyFont="1" applyFill="1" applyBorder="1" applyAlignment="1">
      <alignment wrapText="1"/>
    </xf>
    <xf numFmtId="192" fontId="112" fillId="0" borderId="29" xfId="0" applyNumberFormat="1" applyFont="1" applyFill="1" applyBorder="1" applyAlignment="1">
      <alignment horizontal="center"/>
    </xf>
    <xf numFmtId="192" fontId="112" fillId="0" borderId="12" xfId="0" applyNumberFormat="1" applyFont="1" applyFill="1" applyBorder="1" applyAlignment="1">
      <alignment horizontal="center"/>
    </xf>
    <xf numFmtId="0" fontId="97" fillId="0" borderId="14" xfId="0" applyFont="1" applyFill="1" applyBorder="1" applyAlignment="1">
      <alignment wrapText="1"/>
    </xf>
    <xf numFmtId="192" fontId="112" fillId="0" borderId="14" xfId="0" applyNumberFormat="1" applyFont="1" applyFill="1" applyBorder="1" applyAlignment="1">
      <alignment horizontal="center"/>
    </xf>
    <xf numFmtId="0" fontId="92" fillId="0" borderId="16" xfId="0" applyFont="1" applyFill="1" applyBorder="1" applyAlignment="1">
      <alignment wrapText="1"/>
    </xf>
    <xf numFmtId="3" fontId="115" fillId="0" borderId="16" xfId="0" applyNumberFormat="1" applyFont="1" applyFill="1" applyBorder="1" applyAlignment="1">
      <alignment horizontal="center"/>
    </xf>
    <xf numFmtId="3" fontId="115" fillId="0" borderId="19" xfId="0" applyNumberFormat="1" applyFont="1" applyFill="1" applyBorder="1" applyAlignment="1">
      <alignment horizontal="center"/>
    </xf>
    <xf numFmtId="0" fontId="109" fillId="0" borderId="48" xfId="0" applyFont="1" applyFill="1" applyBorder="1" applyAlignment="1">
      <alignment/>
    </xf>
    <xf numFmtId="0" fontId="101" fillId="0" borderId="48" xfId="0" applyFont="1" applyFill="1" applyBorder="1" applyAlignment="1">
      <alignment wrapText="1"/>
    </xf>
    <xf numFmtId="3" fontId="112" fillId="0" borderId="48" xfId="0" applyNumberFormat="1" applyFont="1" applyFill="1" applyBorder="1" applyAlignment="1">
      <alignment horizontal="center"/>
    </xf>
    <xf numFmtId="3" fontId="112" fillId="0" borderId="58" xfId="0" applyNumberFormat="1" applyFont="1" applyFill="1" applyBorder="1" applyAlignment="1">
      <alignment horizontal="center"/>
    </xf>
    <xf numFmtId="0" fontId="109" fillId="0" borderId="29" xfId="0" applyFont="1" applyFill="1" applyBorder="1" applyAlignment="1">
      <alignment/>
    </xf>
    <xf numFmtId="0" fontId="109" fillId="0" borderId="14" xfId="0" applyFont="1" applyFill="1" applyBorder="1" applyAlignment="1">
      <alignment/>
    </xf>
    <xf numFmtId="0" fontId="109" fillId="0" borderId="18" xfId="0" applyFont="1" applyFill="1" applyBorder="1" applyAlignment="1">
      <alignment/>
    </xf>
    <xf numFmtId="0" fontId="91" fillId="0" borderId="10" xfId="0" applyFont="1" applyFill="1" applyBorder="1" applyAlignment="1">
      <alignment wrapText="1"/>
    </xf>
    <xf numFmtId="172" fontId="116" fillId="0" borderId="27" xfId="0" applyNumberFormat="1" applyFont="1" applyFill="1" applyBorder="1" applyAlignment="1">
      <alignment horizontal="center"/>
    </xf>
    <xf numFmtId="3" fontId="116" fillId="0" borderId="22" xfId="0" applyNumberFormat="1" applyFont="1" applyFill="1" applyBorder="1" applyAlignment="1">
      <alignment horizontal="center"/>
    </xf>
    <xf numFmtId="3" fontId="116" fillId="0" borderId="21" xfId="0" applyNumberFormat="1" applyFont="1" applyFill="1" applyBorder="1" applyAlignment="1">
      <alignment horizontal="center"/>
    </xf>
    <xf numFmtId="49" fontId="109" fillId="0" borderId="10" xfId="0" applyNumberFormat="1" applyFont="1" applyFill="1" applyBorder="1" applyAlignment="1">
      <alignment/>
    </xf>
    <xf numFmtId="0" fontId="105" fillId="0" borderId="44" xfId="0" applyFont="1" applyFill="1" applyBorder="1" applyAlignment="1">
      <alignment wrapText="1"/>
    </xf>
    <xf numFmtId="3" fontId="99" fillId="0" borderId="72" xfId="0" applyNumberFormat="1" applyFont="1" applyFill="1" applyBorder="1" applyAlignment="1">
      <alignment horizontal="center"/>
    </xf>
    <xf numFmtId="49" fontId="97" fillId="0" borderId="10" xfId="0" applyNumberFormat="1" applyFont="1" applyFill="1" applyBorder="1" applyAlignment="1">
      <alignment/>
    </xf>
    <xf numFmtId="49" fontId="97" fillId="0" borderId="29" xfId="0" applyNumberFormat="1" applyFont="1" applyFill="1" applyBorder="1" applyAlignment="1">
      <alignment/>
    </xf>
    <xf numFmtId="49" fontId="109" fillId="0" borderId="44" xfId="0" applyNumberFormat="1" applyFont="1" applyFill="1" applyBorder="1" applyAlignment="1">
      <alignment/>
    </xf>
    <xf numFmtId="49" fontId="97" fillId="0" borderId="41" xfId="0" applyNumberFormat="1" applyFont="1" applyFill="1" applyBorder="1" applyAlignment="1">
      <alignment/>
    </xf>
    <xf numFmtId="0" fontId="101" fillId="0" borderId="41" xfId="0" applyFont="1" applyFill="1" applyBorder="1" applyAlignment="1">
      <alignment wrapText="1"/>
    </xf>
    <xf numFmtId="49" fontId="97" fillId="0" borderId="15" xfId="0" applyNumberFormat="1" applyFont="1" applyFill="1" applyBorder="1" applyAlignment="1">
      <alignment/>
    </xf>
    <xf numFmtId="0" fontId="89" fillId="0" borderId="18" xfId="0" applyFont="1" applyFill="1" applyBorder="1" applyAlignment="1">
      <alignment/>
    </xf>
    <xf numFmtId="0" fontId="107" fillId="0" borderId="18" xfId="0" applyFont="1" applyFill="1" applyBorder="1" applyAlignment="1">
      <alignment/>
    </xf>
    <xf numFmtId="0" fontId="107" fillId="0" borderId="18" xfId="0" applyFont="1" applyFill="1" applyBorder="1" applyAlignment="1">
      <alignment vertical="center" wrapText="1"/>
    </xf>
    <xf numFmtId="0" fontId="107" fillId="0" borderId="18" xfId="0" applyFont="1" applyFill="1" applyBorder="1" applyAlignment="1">
      <alignment wrapText="1"/>
    </xf>
    <xf numFmtId="0" fontId="89" fillId="0" borderId="0" xfId="0" applyFont="1" applyFill="1" applyAlignment="1">
      <alignment/>
    </xf>
    <xf numFmtId="0" fontId="89" fillId="0" borderId="0" xfId="0" applyFont="1" applyFill="1" applyBorder="1" applyAlignment="1">
      <alignment/>
    </xf>
    <xf numFmtId="0" fontId="90" fillId="0" borderId="0" xfId="0" applyFont="1" applyFill="1" applyBorder="1" applyAlignment="1">
      <alignment horizontal="center"/>
    </xf>
    <xf numFmtId="172" fontId="89" fillId="0" borderId="0" xfId="0" applyNumberFormat="1" applyFont="1" applyFill="1" applyBorder="1" applyAlignment="1">
      <alignment horizontal="center"/>
    </xf>
    <xf numFmtId="0" fontId="101" fillId="0" borderId="56" xfId="0" applyFont="1" applyFill="1" applyBorder="1" applyAlignment="1">
      <alignment wrapText="1"/>
    </xf>
    <xf numFmtId="0" fontId="97" fillId="0" borderId="41" xfId="54" applyNumberFormat="1" applyFont="1" applyFill="1" applyBorder="1" applyAlignment="1" applyProtection="1">
      <alignment horizontal="left" wrapText="1"/>
      <protection hidden="1"/>
    </xf>
    <xf numFmtId="172" fontId="112" fillId="0" borderId="35" xfId="0" applyNumberFormat="1" applyFont="1" applyFill="1" applyBorder="1" applyAlignment="1">
      <alignment horizontal="center"/>
    </xf>
    <xf numFmtId="189" fontId="113" fillId="0" borderId="54" xfId="0" applyNumberFormat="1" applyFont="1" applyFill="1" applyBorder="1" applyAlignment="1">
      <alignment horizontal="center"/>
    </xf>
    <xf numFmtId="0" fontId="94" fillId="0" borderId="32" xfId="0" applyFont="1" applyFill="1" applyBorder="1" applyAlignment="1">
      <alignment wrapText="1"/>
    </xf>
    <xf numFmtId="0" fontId="94" fillId="0" borderId="75" xfId="0" applyFont="1" applyFill="1" applyBorder="1" applyAlignment="1">
      <alignment/>
    </xf>
    <xf numFmtId="0" fontId="94" fillId="0" borderId="76" xfId="0" applyFont="1" applyFill="1" applyBorder="1" applyAlignment="1">
      <alignment wrapText="1"/>
    </xf>
    <xf numFmtId="0" fontId="94" fillId="0" borderId="77" xfId="0" applyFont="1" applyFill="1" applyBorder="1" applyAlignment="1">
      <alignment wrapText="1"/>
    </xf>
    <xf numFmtId="0" fontId="97" fillId="0" borderId="78" xfId="0" applyFont="1" applyFill="1" applyBorder="1" applyAlignment="1">
      <alignment/>
    </xf>
    <xf numFmtId="0" fontId="97" fillId="0" borderId="79" xfId="0" applyFont="1" applyFill="1" applyBorder="1" applyAlignment="1">
      <alignment wrapText="1"/>
    </xf>
    <xf numFmtId="172" fontId="112" fillId="0" borderId="43" xfId="0" applyNumberFormat="1" applyFont="1" applyFill="1" applyBorder="1" applyAlignment="1">
      <alignment horizontal="center"/>
    </xf>
    <xf numFmtId="172" fontId="99" fillId="0" borderId="40" xfId="0" applyNumberFormat="1" applyFont="1" applyFill="1" applyBorder="1" applyAlignment="1">
      <alignment horizontal="center"/>
    </xf>
    <xf numFmtId="3" fontId="112" fillId="0" borderId="16" xfId="0" applyNumberFormat="1" applyFont="1" applyFill="1" applyBorder="1" applyAlignment="1">
      <alignment horizontal="center"/>
    </xf>
    <xf numFmtId="0" fontId="97" fillId="0" borderId="18" xfId="0" applyNumberFormat="1" applyFont="1" applyFill="1" applyBorder="1" applyAlignment="1">
      <alignment wrapText="1"/>
    </xf>
    <xf numFmtId="192" fontId="112" fillId="0" borderId="22" xfId="0" applyNumberFormat="1" applyFont="1" applyFill="1" applyBorder="1" applyAlignment="1">
      <alignment horizontal="center"/>
    </xf>
    <xf numFmtId="0" fontId="97" fillId="0" borderId="27" xfId="0" applyFont="1" applyFill="1" applyBorder="1" applyAlignment="1">
      <alignment wrapText="1"/>
    </xf>
    <xf numFmtId="0" fontId="97" fillId="0" borderId="18" xfId="0" applyFont="1" applyFill="1" applyBorder="1" applyAlignment="1">
      <alignment/>
    </xf>
    <xf numFmtId="172" fontId="21" fillId="0" borderId="52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72" fontId="96" fillId="0" borderId="18" xfId="0" applyNumberFormat="1" applyFont="1" applyFill="1" applyBorder="1" applyAlignment="1">
      <alignment horizontal="center"/>
    </xf>
    <xf numFmtId="170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172" fontId="113" fillId="0" borderId="22" xfId="0" applyNumberFormat="1" applyFont="1" applyFill="1" applyBorder="1" applyAlignment="1">
      <alignment horizontal="center"/>
    </xf>
    <xf numFmtId="172" fontId="112" fillId="0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99" fillId="0" borderId="11" xfId="0" applyNumberFormat="1" applyFont="1" applyFill="1" applyBorder="1" applyAlignment="1">
      <alignment horizontal="center"/>
    </xf>
    <xf numFmtId="172" fontId="90" fillId="0" borderId="11" xfId="0" applyNumberFormat="1" applyFont="1" applyFill="1" applyBorder="1" applyAlignment="1">
      <alignment horizontal="center"/>
    </xf>
    <xf numFmtId="172" fontId="90" fillId="0" borderId="11" xfId="0" applyNumberFormat="1" applyFont="1" applyFill="1" applyBorder="1" applyAlignment="1">
      <alignment horizontal="center" wrapText="1"/>
    </xf>
    <xf numFmtId="172" fontId="90" fillId="0" borderId="13" xfId="0" applyNumberFormat="1" applyFont="1" applyFill="1" applyBorder="1" applyAlignment="1">
      <alignment horizontal="center"/>
    </xf>
    <xf numFmtId="172" fontId="90" fillId="0" borderId="13" xfId="0" applyNumberFormat="1" applyFont="1" applyFill="1" applyBorder="1" applyAlignment="1">
      <alignment horizontal="center"/>
    </xf>
    <xf numFmtId="172" fontId="90" fillId="0" borderId="15" xfId="0" applyNumberFormat="1" applyFont="1" applyFill="1" applyBorder="1" applyAlignment="1">
      <alignment horizontal="center"/>
    </xf>
    <xf numFmtId="172" fontId="89" fillId="0" borderId="15" xfId="0" applyNumberFormat="1" applyFont="1" applyFill="1" applyBorder="1" applyAlignment="1">
      <alignment horizontal="center"/>
    </xf>
    <xf numFmtId="172" fontId="93" fillId="0" borderId="15" xfId="0" applyNumberFormat="1" applyFont="1" applyFill="1" applyBorder="1" applyAlignment="1">
      <alignment horizontal="center"/>
    </xf>
    <xf numFmtId="172" fontId="93" fillId="0" borderId="18" xfId="0" applyNumberFormat="1" applyFont="1" applyFill="1" applyBorder="1" applyAlignment="1">
      <alignment horizontal="center"/>
    </xf>
    <xf numFmtId="172" fontId="93" fillId="0" borderId="11" xfId="0" applyNumberFormat="1" applyFont="1" applyFill="1" applyBorder="1" applyAlignment="1">
      <alignment horizontal="center"/>
    </xf>
    <xf numFmtId="172" fontId="100" fillId="0" borderId="18" xfId="0" applyNumberFormat="1" applyFont="1" applyFill="1" applyBorder="1" applyAlignment="1">
      <alignment horizontal="center"/>
    </xf>
    <xf numFmtId="172" fontId="99" fillId="0" borderId="45" xfId="0" applyNumberFormat="1" applyFont="1" applyFill="1" applyBorder="1" applyAlignment="1">
      <alignment horizontal="center"/>
    </xf>
    <xf numFmtId="172" fontId="99" fillId="0" borderId="47" xfId="0" applyNumberFormat="1" applyFont="1" applyFill="1" applyBorder="1" applyAlignment="1">
      <alignment horizontal="center"/>
    </xf>
    <xf numFmtId="172" fontId="99" fillId="0" borderId="15" xfId="0" applyNumberFormat="1" applyFont="1" applyFill="1" applyBorder="1" applyAlignment="1">
      <alignment horizontal="center" wrapText="1"/>
    </xf>
    <xf numFmtId="172" fontId="99" fillId="0" borderId="56" xfId="0" applyNumberFormat="1" applyFont="1" applyFill="1" applyBorder="1" applyAlignment="1">
      <alignment horizontal="center"/>
    </xf>
    <xf numFmtId="172" fontId="100" fillId="0" borderId="56" xfId="0" applyNumberFormat="1" applyFont="1" applyFill="1" applyBorder="1" applyAlignment="1">
      <alignment horizontal="center"/>
    </xf>
    <xf numFmtId="172" fontId="100" fillId="0" borderId="57" xfId="0" applyNumberFormat="1" applyFont="1" applyFill="1" applyBorder="1" applyAlignment="1">
      <alignment horizontal="center"/>
    </xf>
    <xf numFmtId="172" fontId="93" fillId="0" borderId="45" xfId="0" applyNumberFormat="1" applyFont="1" applyFill="1" applyBorder="1" applyAlignment="1">
      <alignment horizontal="center"/>
    </xf>
    <xf numFmtId="172" fontId="100" fillId="0" borderId="15" xfId="0" applyNumberFormat="1" applyFont="1" applyFill="1" applyBorder="1" applyAlignment="1">
      <alignment horizontal="center"/>
    </xf>
    <xf numFmtId="172" fontId="93" fillId="0" borderId="45" xfId="0" applyNumberFormat="1" applyFont="1" applyFill="1" applyBorder="1" applyAlignment="1">
      <alignment horizontal="center"/>
    </xf>
    <xf numFmtId="172" fontId="100" fillId="0" borderId="47" xfId="0" applyNumberFormat="1" applyFont="1" applyFill="1" applyBorder="1" applyAlignment="1">
      <alignment horizontal="center"/>
    </xf>
    <xf numFmtId="172" fontId="100" fillId="0" borderId="45" xfId="0" applyNumberFormat="1" applyFont="1" applyFill="1" applyBorder="1" applyAlignment="1">
      <alignment horizontal="center"/>
    </xf>
    <xf numFmtId="172" fontId="100" fillId="0" borderId="13" xfId="0" applyNumberFormat="1" applyFont="1" applyFill="1" applyBorder="1" applyAlignment="1">
      <alignment horizontal="center"/>
    </xf>
    <xf numFmtId="172" fontId="99" fillId="0" borderId="52" xfId="0" applyNumberFormat="1" applyFont="1" applyFill="1" applyBorder="1" applyAlignment="1">
      <alignment horizontal="center"/>
    </xf>
    <xf numFmtId="172" fontId="99" fillId="0" borderId="57" xfId="0" applyNumberFormat="1" applyFont="1" applyFill="1" applyBorder="1" applyAlignment="1">
      <alignment horizontal="center"/>
    </xf>
    <xf numFmtId="172" fontId="99" fillId="0" borderId="15" xfId="0" applyNumberFormat="1" applyFont="1" applyFill="1" applyBorder="1" applyAlignment="1">
      <alignment horizontal="center"/>
    </xf>
    <xf numFmtId="172" fontId="99" fillId="0" borderId="80" xfId="0" applyNumberFormat="1" applyFont="1" applyFill="1" applyBorder="1" applyAlignment="1">
      <alignment horizontal="center"/>
    </xf>
    <xf numFmtId="172" fontId="99" fillId="0" borderId="81" xfId="0" applyNumberFormat="1" applyFont="1" applyFill="1" applyBorder="1" applyAlignment="1">
      <alignment horizontal="center"/>
    </xf>
    <xf numFmtId="172" fontId="99" fillId="0" borderId="82" xfId="0" applyNumberFormat="1" applyFont="1" applyFill="1" applyBorder="1" applyAlignment="1">
      <alignment horizontal="center"/>
    </xf>
    <xf numFmtId="172" fontId="99" fillId="0" borderId="30" xfId="0" applyNumberFormat="1" applyFont="1" applyFill="1" applyBorder="1" applyAlignment="1">
      <alignment horizontal="center"/>
    </xf>
    <xf numFmtId="172" fontId="99" fillId="0" borderId="20" xfId="0" applyNumberFormat="1" applyFont="1" applyFill="1" applyBorder="1" applyAlignment="1">
      <alignment horizontal="center"/>
    </xf>
    <xf numFmtId="172" fontId="93" fillId="0" borderId="52" xfId="0" applyNumberFormat="1" applyFont="1" applyFill="1" applyBorder="1" applyAlignment="1">
      <alignment horizontal="center"/>
    </xf>
    <xf numFmtId="172" fontId="93" fillId="0" borderId="13" xfId="0" applyNumberFormat="1" applyFont="1" applyFill="1" applyBorder="1" applyAlignment="1">
      <alignment horizontal="center"/>
    </xf>
    <xf numFmtId="172" fontId="113" fillId="0" borderId="13" xfId="0" applyNumberFormat="1" applyFont="1" applyFill="1" applyBorder="1" applyAlignment="1">
      <alignment horizontal="center"/>
    </xf>
    <xf numFmtId="172" fontId="113" fillId="0" borderId="54" xfId="0" applyNumberFormat="1" applyFont="1" applyFill="1" applyBorder="1" applyAlignment="1">
      <alignment horizontal="center"/>
    </xf>
    <xf numFmtId="172" fontId="113" fillId="0" borderId="44" xfId="0" applyNumberFormat="1" applyFont="1" applyFill="1" applyBorder="1" applyAlignment="1">
      <alignment horizontal="center"/>
    </xf>
    <xf numFmtId="172" fontId="90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 vertical="top"/>
    </xf>
    <xf numFmtId="172" fontId="21" fillId="0" borderId="0" xfId="0" applyNumberFormat="1" applyFont="1" applyFill="1" applyBorder="1" applyAlignment="1">
      <alignment horizontal="center" wrapText="1"/>
    </xf>
    <xf numFmtId="172" fontId="99" fillId="0" borderId="0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/>
    </xf>
    <xf numFmtId="0" fontId="12" fillId="0" borderId="83" xfId="0" applyFont="1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/>
    </xf>
    <xf numFmtId="172" fontId="99" fillId="0" borderId="49" xfId="0" applyNumberFormat="1" applyFont="1" applyFill="1" applyBorder="1" applyAlignment="1">
      <alignment horizontal="center"/>
    </xf>
    <xf numFmtId="172" fontId="99" fillId="0" borderId="23" xfId="0" applyNumberFormat="1" applyFont="1" applyFill="1" applyBorder="1" applyAlignment="1">
      <alignment horizontal="center"/>
    </xf>
    <xf numFmtId="172" fontId="99" fillId="0" borderId="69" xfId="0" applyNumberFormat="1" applyFont="1" applyFill="1" applyBorder="1" applyAlignment="1">
      <alignment horizontal="center"/>
    </xf>
    <xf numFmtId="172" fontId="99" fillId="0" borderId="84" xfId="0" applyNumberFormat="1" applyFont="1" applyFill="1" applyBorder="1" applyAlignment="1">
      <alignment horizontal="center"/>
    </xf>
    <xf numFmtId="172" fontId="99" fillId="0" borderId="85" xfId="0" applyNumberFormat="1" applyFont="1" applyFill="1" applyBorder="1" applyAlignment="1">
      <alignment horizontal="center"/>
    </xf>
    <xf numFmtId="172" fontId="99" fillId="0" borderId="64" xfId="0" applyNumberFormat="1" applyFont="1" applyFill="1" applyBorder="1" applyAlignment="1">
      <alignment horizontal="center"/>
    </xf>
    <xf numFmtId="172" fontId="99" fillId="0" borderId="86" xfId="0" applyNumberFormat="1" applyFont="1" applyFill="1" applyBorder="1" applyAlignment="1">
      <alignment horizontal="center"/>
    </xf>
    <xf numFmtId="172" fontId="93" fillId="0" borderId="49" xfId="0" applyNumberFormat="1" applyFont="1" applyFill="1" applyBorder="1" applyAlignment="1">
      <alignment horizontal="center"/>
    </xf>
    <xf numFmtId="0" fontId="20" fillId="0" borderId="0" xfId="0" applyFont="1" applyAlignment="1">
      <alignment horizontal="left" vertical="center" wrapText="1"/>
    </xf>
    <xf numFmtId="3" fontId="99" fillId="0" borderId="60" xfId="0" applyNumberFormat="1" applyFont="1" applyFill="1" applyBorder="1" applyAlignment="1">
      <alignment horizontal="center"/>
    </xf>
    <xf numFmtId="0" fontId="99" fillId="0" borderId="60" xfId="0" applyFont="1" applyFill="1" applyBorder="1" applyAlignment="1">
      <alignment horizontal="center"/>
    </xf>
    <xf numFmtId="172" fontId="99" fillId="0" borderId="12" xfId="0" applyNumberFormat="1" applyFont="1" applyFill="1" applyBorder="1" applyAlignment="1">
      <alignment horizontal="center"/>
    </xf>
    <xf numFmtId="172" fontId="99" fillId="0" borderId="32" xfId="0" applyNumberFormat="1" applyFont="1" applyFill="1" applyBorder="1" applyAlignment="1">
      <alignment horizontal="center"/>
    </xf>
    <xf numFmtId="172" fontId="99" fillId="0" borderId="10" xfId="0" applyNumberFormat="1" applyFont="1" applyFill="1" applyBorder="1" applyAlignment="1">
      <alignment horizontal="center"/>
    </xf>
    <xf numFmtId="172" fontId="96" fillId="0" borderId="27" xfId="0" applyNumberFormat="1" applyFont="1" applyFill="1" applyBorder="1" applyAlignment="1">
      <alignment horizontal="center"/>
    </xf>
    <xf numFmtId="172" fontId="99" fillId="0" borderId="60" xfId="0" applyNumberFormat="1" applyFont="1" applyFill="1" applyBorder="1" applyAlignment="1">
      <alignment horizontal="center"/>
    </xf>
    <xf numFmtId="172" fontId="96" fillId="0" borderId="14" xfId="0" applyNumberFormat="1" applyFont="1" applyFill="1" applyBorder="1" applyAlignment="1">
      <alignment horizontal="center"/>
    </xf>
    <xf numFmtId="172" fontId="100" fillId="0" borderId="10" xfId="0" applyNumberFormat="1" applyFont="1" applyFill="1" applyBorder="1" applyAlignment="1">
      <alignment horizontal="center"/>
    </xf>
    <xf numFmtId="172" fontId="100" fillId="0" borderId="29" xfId="0" applyNumberFormat="1" applyFont="1" applyFill="1" applyBorder="1" applyAlignment="1">
      <alignment horizontal="center"/>
    </xf>
    <xf numFmtId="172" fontId="96" fillId="0" borderId="10" xfId="0" applyNumberFormat="1" applyFont="1" applyFill="1" applyBorder="1" applyAlignment="1">
      <alignment horizontal="center"/>
    </xf>
    <xf numFmtId="192" fontId="113" fillId="0" borderId="54" xfId="54" applyNumberFormat="1" applyFont="1" applyFill="1" applyBorder="1" applyAlignment="1" applyProtection="1">
      <alignment horizontal="center"/>
      <protection hidden="1"/>
    </xf>
    <xf numFmtId="192" fontId="113" fillId="0" borderId="45" xfId="0" applyNumberFormat="1" applyFont="1" applyFill="1" applyBorder="1" applyAlignment="1">
      <alignment horizontal="center"/>
    </xf>
    <xf numFmtId="172" fontId="113" fillId="0" borderId="38" xfId="0" applyNumberFormat="1" applyFont="1" applyFill="1" applyBorder="1" applyAlignment="1">
      <alignment horizontal="center"/>
    </xf>
    <xf numFmtId="172" fontId="113" fillId="0" borderId="44" xfId="54" applyNumberFormat="1" applyFont="1" applyFill="1" applyBorder="1" applyAlignment="1" applyProtection="1">
      <alignment horizontal="center"/>
      <protection hidden="1"/>
    </xf>
    <xf numFmtId="192" fontId="113" fillId="0" borderId="87" xfId="0" applyNumberFormat="1" applyFont="1" applyFill="1" applyBorder="1" applyAlignment="1">
      <alignment horizontal="center"/>
    </xf>
    <xf numFmtId="192" fontId="116" fillId="0" borderId="86" xfId="0" applyNumberFormat="1" applyFont="1" applyFill="1" applyBorder="1" applyAlignment="1">
      <alignment horizontal="center"/>
    </xf>
    <xf numFmtId="192" fontId="113" fillId="0" borderId="27" xfId="0" applyNumberFormat="1" applyFont="1" applyFill="1" applyBorder="1" applyAlignment="1">
      <alignment horizontal="center"/>
    </xf>
    <xf numFmtId="170" fontId="117" fillId="0" borderId="16" xfId="0" applyNumberFormat="1" applyFont="1" applyFill="1" applyBorder="1" applyAlignment="1">
      <alignment horizontal="center"/>
    </xf>
    <xf numFmtId="172" fontId="112" fillId="0" borderId="48" xfId="0" applyNumberFormat="1" applyFont="1" applyFill="1" applyBorder="1" applyAlignment="1">
      <alignment horizontal="center"/>
    </xf>
    <xf numFmtId="172" fontId="112" fillId="0" borderId="29" xfId="0" applyNumberFormat="1" applyFont="1" applyFill="1" applyBorder="1" applyAlignment="1">
      <alignment horizontal="center"/>
    </xf>
    <xf numFmtId="172" fontId="89" fillId="0" borderId="25" xfId="54" applyNumberFormat="1" applyFont="1" applyFill="1" applyBorder="1" applyAlignment="1" applyProtection="1">
      <alignment horizontal="center"/>
      <protection hidden="1"/>
    </xf>
    <xf numFmtId="172" fontId="89" fillId="0" borderId="27" xfId="54" applyNumberFormat="1" applyFont="1" applyFill="1" applyBorder="1" applyAlignment="1" applyProtection="1">
      <alignment horizontal="center"/>
      <protection hidden="1"/>
    </xf>
    <xf numFmtId="172" fontId="89" fillId="0" borderId="0" xfId="0" applyNumberFormat="1" applyFont="1" applyFill="1" applyAlignment="1">
      <alignment horizontal="center"/>
    </xf>
    <xf numFmtId="172" fontId="21" fillId="0" borderId="0" xfId="0" applyNumberFormat="1" applyFont="1" applyFill="1" applyBorder="1" applyAlignment="1">
      <alignment horizontal="center"/>
    </xf>
    <xf numFmtId="172" fontId="0" fillId="0" borderId="0" xfId="0" applyNumberFormat="1" applyFill="1" applyAlignment="1">
      <alignment horizontal="center"/>
    </xf>
    <xf numFmtId="172" fontId="99" fillId="0" borderId="83" xfId="0" applyNumberFormat="1" applyFont="1" applyFill="1" applyBorder="1" applyAlignment="1">
      <alignment horizontal="center"/>
    </xf>
    <xf numFmtId="172" fontId="99" fillId="0" borderId="73" xfId="0" applyNumberFormat="1" applyFont="1" applyFill="1" applyBorder="1" applyAlignment="1">
      <alignment horizontal="center"/>
    </xf>
    <xf numFmtId="172" fontId="96" fillId="0" borderId="56" xfId="0" applyNumberFormat="1" applyFont="1" applyFill="1" applyBorder="1" applyAlignment="1">
      <alignment horizontal="center"/>
    </xf>
    <xf numFmtId="172" fontId="118" fillId="0" borderId="47" xfId="0" applyNumberFormat="1" applyFont="1" applyFill="1" applyBorder="1" applyAlignment="1">
      <alignment horizontal="center"/>
    </xf>
    <xf numFmtId="172" fontId="118" fillId="0" borderId="13" xfId="0" applyNumberFormat="1" applyFont="1" applyFill="1" applyBorder="1" applyAlignment="1">
      <alignment horizontal="center"/>
    </xf>
    <xf numFmtId="172" fontId="118" fillId="0" borderId="60" xfId="0" applyNumberFormat="1" applyFont="1" applyFill="1" applyBorder="1" applyAlignment="1">
      <alignment horizontal="center"/>
    </xf>
    <xf numFmtId="172" fontId="93" fillId="0" borderId="60" xfId="0" applyNumberFormat="1" applyFont="1" applyFill="1" applyBorder="1" applyAlignment="1">
      <alignment horizontal="center"/>
    </xf>
    <xf numFmtId="172" fontId="96" fillId="0" borderId="15" xfId="0" applyNumberFormat="1" applyFont="1" applyFill="1" applyBorder="1" applyAlignment="1">
      <alignment horizontal="center"/>
    </xf>
    <xf numFmtId="172" fontId="100" fillId="0" borderId="11" xfId="0" applyNumberFormat="1" applyFont="1" applyFill="1" applyBorder="1" applyAlignment="1">
      <alignment horizontal="center"/>
    </xf>
    <xf numFmtId="172" fontId="96" fillId="0" borderId="11" xfId="0" applyNumberFormat="1" applyFont="1" applyFill="1" applyBorder="1" applyAlignment="1">
      <alignment horizontal="center"/>
    </xf>
    <xf numFmtId="172" fontId="89" fillId="0" borderId="22" xfId="54" applyNumberFormat="1" applyFont="1" applyFill="1" applyBorder="1" applyAlignment="1" applyProtection="1">
      <alignment horizontal="center"/>
      <protection hidden="1"/>
    </xf>
    <xf numFmtId="172" fontId="89" fillId="0" borderId="13" xfId="54" applyNumberFormat="1" applyFont="1" applyFill="1" applyBorder="1" applyAlignment="1" applyProtection="1">
      <alignment horizontal="center"/>
      <protection hidden="1"/>
    </xf>
    <xf numFmtId="172" fontId="89" fillId="0" borderId="30" xfId="54" applyNumberFormat="1" applyFont="1" applyFill="1" applyBorder="1" applyAlignment="1" applyProtection="1">
      <alignment horizontal="center"/>
      <protection hidden="1"/>
    </xf>
    <xf numFmtId="172" fontId="89" fillId="0" borderId="53" xfId="54" applyNumberFormat="1" applyFont="1" applyFill="1" applyBorder="1" applyAlignment="1" applyProtection="1">
      <alignment horizontal="center"/>
      <protection hidden="1"/>
    </xf>
    <xf numFmtId="172" fontId="89" fillId="0" borderId="23" xfId="54" applyNumberFormat="1" applyFont="1" applyFill="1" applyBorder="1" applyAlignment="1" applyProtection="1">
      <alignment horizontal="center"/>
      <protection hidden="1"/>
    </xf>
    <xf numFmtId="172" fontId="89" fillId="0" borderId="52" xfId="54" applyNumberFormat="1" applyFont="1" applyFill="1" applyBorder="1" applyAlignment="1" applyProtection="1">
      <alignment horizontal="center"/>
      <protection hidden="1"/>
    </xf>
    <xf numFmtId="172" fontId="113" fillId="0" borderId="18" xfId="0" applyNumberFormat="1" applyFont="1" applyFill="1" applyBorder="1" applyAlignment="1">
      <alignment horizontal="center"/>
    </xf>
    <xf numFmtId="172" fontId="119" fillId="0" borderId="18" xfId="54" applyNumberFormat="1" applyFont="1" applyFill="1" applyBorder="1" applyAlignment="1" applyProtection="1">
      <alignment horizontal="center"/>
      <protection hidden="1"/>
    </xf>
    <xf numFmtId="172" fontId="113" fillId="0" borderId="16" xfId="54" applyNumberFormat="1" applyFont="1" applyFill="1" applyBorder="1" applyAlignment="1" applyProtection="1">
      <alignment horizontal="center"/>
      <protection hidden="1"/>
    </xf>
    <xf numFmtId="172" fontId="113" fillId="0" borderId="56" xfId="54" applyNumberFormat="1" applyFont="1" applyFill="1" applyBorder="1" applyAlignment="1" applyProtection="1">
      <alignment horizontal="center"/>
      <protection hidden="1"/>
    </xf>
    <xf numFmtId="172" fontId="113" fillId="0" borderId="27" xfId="54" applyNumberFormat="1" applyFont="1" applyFill="1" applyBorder="1" applyAlignment="1" applyProtection="1">
      <alignment horizontal="center"/>
      <protection hidden="1"/>
    </xf>
    <xf numFmtId="172" fontId="113" fillId="0" borderId="52" xfId="54" applyNumberFormat="1" applyFont="1" applyFill="1" applyBorder="1" applyAlignment="1" applyProtection="1">
      <alignment horizontal="center"/>
      <protection hidden="1"/>
    </xf>
    <xf numFmtId="172" fontId="113" fillId="0" borderId="22" xfId="54" applyNumberFormat="1" applyFont="1" applyFill="1" applyBorder="1" applyAlignment="1" applyProtection="1">
      <alignment horizontal="center"/>
      <protection hidden="1"/>
    </xf>
    <xf numFmtId="172" fontId="113" fillId="0" borderId="13" xfId="54" applyNumberFormat="1" applyFont="1" applyFill="1" applyBorder="1" applyAlignment="1" applyProtection="1">
      <alignment horizontal="center"/>
      <protection hidden="1"/>
    </xf>
    <xf numFmtId="172" fontId="113" fillId="0" borderId="12" xfId="54" applyNumberFormat="1" applyFont="1" applyFill="1" applyBorder="1" applyAlignment="1" applyProtection="1">
      <alignment horizontal="center"/>
      <protection hidden="1"/>
    </xf>
    <xf numFmtId="172" fontId="113" fillId="0" borderId="11" xfId="0" applyNumberFormat="1" applyFont="1" applyFill="1" applyBorder="1" applyAlignment="1">
      <alignment horizontal="center"/>
    </xf>
    <xf numFmtId="172" fontId="113" fillId="0" borderId="45" xfId="54" applyNumberFormat="1" applyFont="1" applyFill="1" applyBorder="1" applyAlignment="1" applyProtection="1">
      <alignment horizontal="center"/>
      <protection hidden="1"/>
    </xf>
    <xf numFmtId="172" fontId="113" fillId="0" borderId="47" xfId="54" applyNumberFormat="1" applyFont="1" applyFill="1" applyBorder="1" applyAlignment="1" applyProtection="1">
      <alignment horizontal="center"/>
      <protection hidden="1"/>
    </xf>
    <xf numFmtId="172" fontId="113" fillId="0" borderId="41" xfId="54" applyNumberFormat="1" applyFont="1" applyFill="1" applyBorder="1" applyAlignment="1" applyProtection="1">
      <alignment horizontal="center"/>
      <protection hidden="1"/>
    </xf>
    <xf numFmtId="172" fontId="113" fillId="0" borderId="15" xfId="54" applyNumberFormat="1" applyFont="1" applyFill="1" applyBorder="1" applyAlignment="1" applyProtection="1">
      <alignment horizontal="center"/>
      <protection hidden="1"/>
    </xf>
    <xf numFmtId="172" fontId="113" fillId="0" borderId="14" xfId="54" applyNumberFormat="1" applyFont="1" applyFill="1" applyBorder="1" applyAlignment="1" applyProtection="1">
      <alignment horizontal="center"/>
      <protection hidden="1"/>
    </xf>
    <xf numFmtId="172" fontId="113" fillId="0" borderId="18" xfId="54" applyNumberFormat="1" applyFont="1" applyFill="1" applyBorder="1" applyAlignment="1" applyProtection="1">
      <alignment horizontal="center"/>
      <protection hidden="1"/>
    </xf>
    <xf numFmtId="172" fontId="113" fillId="0" borderId="53" xfId="54" applyNumberFormat="1" applyFont="1" applyFill="1" applyBorder="1" applyAlignment="1" applyProtection="1">
      <alignment horizontal="center"/>
      <protection hidden="1"/>
    </xf>
    <xf numFmtId="172" fontId="113" fillId="0" borderId="10" xfId="54" applyNumberFormat="1" applyFont="1" applyFill="1" applyBorder="1" applyAlignment="1" applyProtection="1">
      <alignment horizontal="center"/>
      <protection hidden="1"/>
    </xf>
    <xf numFmtId="172" fontId="113" fillId="0" borderId="11" xfId="54" applyNumberFormat="1" applyFont="1" applyFill="1" applyBorder="1" applyAlignment="1" applyProtection="1">
      <alignment horizontal="center"/>
      <protection hidden="1"/>
    </xf>
    <xf numFmtId="172" fontId="113" fillId="0" borderId="73" xfId="54" applyNumberFormat="1" applyFont="1" applyFill="1" applyBorder="1" applyAlignment="1" applyProtection="1">
      <alignment horizontal="center"/>
      <protection hidden="1"/>
    </xf>
    <xf numFmtId="172" fontId="113" fillId="0" borderId="32" xfId="54" applyNumberFormat="1" applyFont="1" applyFill="1" applyBorder="1" applyAlignment="1" applyProtection="1">
      <alignment horizontal="center"/>
      <protection hidden="1"/>
    </xf>
    <xf numFmtId="172" fontId="113" fillId="0" borderId="29" xfId="54" applyNumberFormat="1" applyFont="1" applyFill="1" applyBorder="1" applyAlignment="1" applyProtection="1">
      <alignment horizontal="center"/>
      <protection hidden="1"/>
    </xf>
    <xf numFmtId="172" fontId="113" fillId="0" borderId="45" xfId="0" applyNumberFormat="1" applyFont="1" applyFill="1" applyBorder="1" applyAlignment="1">
      <alignment horizontal="center"/>
    </xf>
    <xf numFmtId="172" fontId="113" fillId="0" borderId="10" xfId="0" applyNumberFormat="1" applyFont="1" applyFill="1" applyBorder="1" applyAlignment="1">
      <alignment horizontal="center"/>
    </xf>
    <xf numFmtId="172" fontId="113" fillId="0" borderId="15" xfId="0" applyNumberFormat="1" applyFont="1" applyFill="1" applyBorder="1" applyAlignment="1">
      <alignment horizontal="center"/>
    </xf>
    <xf numFmtId="172" fontId="120" fillId="0" borderId="53" xfId="54" applyNumberFormat="1" applyFont="1" applyFill="1" applyBorder="1" applyAlignment="1" applyProtection="1">
      <alignment horizontal="center"/>
      <protection hidden="1"/>
    </xf>
    <xf numFmtId="172" fontId="120" fillId="0" borderId="29" xfId="54" applyNumberFormat="1" applyFont="1" applyFill="1" applyBorder="1" applyAlignment="1" applyProtection="1">
      <alignment horizontal="center"/>
      <protection hidden="1"/>
    </xf>
    <xf numFmtId="172" fontId="120" fillId="0" borderId="15" xfId="54" applyNumberFormat="1" applyFont="1" applyFill="1" applyBorder="1" applyAlignment="1" applyProtection="1">
      <alignment horizontal="center"/>
      <protection hidden="1"/>
    </xf>
    <xf numFmtId="172" fontId="120" fillId="0" borderId="14" xfId="54" applyNumberFormat="1" applyFont="1" applyFill="1" applyBorder="1" applyAlignment="1" applyProtection="1">
      <alignment horizontal="center"/>
      <protection hidden="1"/>
    </xf>
    <xf numFmtId="172" fontId="116" fillId="0" borderId="15" xfId="54" applyNumberFormat="1" applyFont="1" applyFill="1" applyBorder="1" applyAlignment="1" applyProtection="1">
      <alignment horizontal="center"/>
      <protection hidden="1"/>
    </xf>
    <xf numFmtId="172" fontId="113" fillId="0" borderId="43" xfId="54" applyNumberFormat="1" applyFont="1" applyFill="1" applyBorder="1" applyAlignment="1" applyProtection="1">
      <alignment horizontal="center"/>
      <protection hidden="1"/>
    </xf>
    <xf numFmtId="172" fontId="113" fillId="0" borderId="57" xfId="54" applyNumberFormat="1" applyFont="1" applyFill="1" applyBorder="1" applyAlignment="1" applyProtection="1">
      <alignment horizontal="center"/>
      <protection hidden="1"/>
    </xf>
    <xf numFmtId="172" fontId="113" fillId="0" borderId="54" xfId="54" applyNumberFormat="1" applyFont="1" applyFill="1" applyBorder="1" applyAlignment="1" applyProtection="1">
      <alignment horizontal="center"/>
      <protection hidden="1"/>
    </xf>
    <xf numFmtId="172" fontId="113" fillId="0" borderId="40" xfId="0" applyNumberFormat="1" applyFont="1" applyFill="1" applyBorder="1" applyAlignment="1">
      <alignment horizontal="center"/>
    </xf>
    <xf numFmtId="172" fontId="113" fillId="0" borderId="20" xfId="0" applyNumberFormat="1" applyFont="1" applyFill="1" applyBorder="1" applyAlignment="1">
      <alignment horizontal="center"/>
    </xf>
    <xf numFmtId="172" fontId="113" fillId="0" borderId="30" xfId="0" applyNumberFormat="1" applyFont="1" applyFill="1" applyBorder="1" applyAlignment="1">
      <alignment horizontal="center"/>
    </xf>
    <xf numFmtId="172" fontId="113" fillId="0" borderId="30" xfId="54" applyNumberFormat="1" applyFont="1" applyFill="1" applyBorder="1" applyAlignment="1" applyProtection="1">
      <alignment horizontal="center"/>
      <protection hidden="1"/>
    </xf>
    <xf numFmtId="172" fontId="113" fillId="0" borderId="0" xfId="54" applyNumberFormat="1" applyFont="1" applyFill="1" applyBorder="1" applyAlignment="1" applyProtection="1">
      <alignment horizontal="center"/>
      <protection hidden="1"/>
    </xf>
    <xf numFmtId="172" fontId="113" fillId="0" borderId="33" xfId="54" applyNumberFormat="1" applyFont="1" applyFill="1" applyBorder="1" applyAlignment="1" applyProtection="1">
      <alignment horizontal="center"/>
      <protection hidden="1"/>
    </xf>
    <xf numFmtId="172" fontId="113" fillId="0" borderId="20" xfId="54" applyNumberFormat="1" applyFont="1" applyFill="1" applyBorder="1" applyAlignment="1" applyProtection="1">
      <alignment horizontal="center"/>
      <protection hidden="1"/>
    </xf>
    <xf numFmtId="172" fontId="113" fillId="0" borderId="88" xfId="0" applyNumberFormat="1" applyFont="1" applyFill="1" applyBorder="1" applyAlignment="1">
      <alignment horizontal="center"/>
    </xf>
    <xf numFmtId="172" fontId="113" fillId="0" borderId="52" xfId="0" applyNumberFormat="1" applyFont="1" applyFill="1" applyBorder="1" applyAlignment="1">
      <alignment horizontal="center"/>
    </xf>
    <xf numFmtId="172" fontId="113" fillId="0" borderId="35" xfId="0" applyNumberFormat="1" applyFont="1" applyFill="1" applyBorder="1" applyAlignment="1">
      <alignment horizontal="center"/>
    </xf>
    <xf numFmtId="172" fontId="113" fillId="0" borderId="66" xfId="0" applyNumberFormat="1" applyFont="1" applyFill="1" applyBorder="1" applyAlignment="1">
      <alignment horizontal="center"/>
    </xf>
    <xf numFmtId="172" fontId="113" fillId="0" borderId="89" xfId="0" applyNumberFormat="1" applyFont="1" applyFill="1" applyBorder="1" applyAlignment="1">
      <alignment horizontal="center"/>
    </xf>
    <xf numFmtId="172" fontId="113" fillId="0" borderId="87" xfId="0" applyNumberFormat="1" applyFont="1" applyFill="1" applyBorder="1" applyAlignment="1">
      <alignment horizontal="center"/>
    </xf>
    <xf numFmtId="172" fontId="113" fillId="0" borderId="86" xfId="0" applyNumberFormat="1" applyFont="1" applyFill="1" applyBorder="1" applyAlignment="1">
      <alignment horizontal="center"/>
    </xf>
    <xf numFmtId="172" fontId="113" fillId="0" borderId="16" xfId="0" applyNumberFormat="1" applyFont="1" applyFill="1" applyBorder="1" applyAlignment="1">
      <alignment horizontal="center"/>
    </xf>
    <xf numFmtId="172" fontId="113" fillId="0" borderId="53" xfId="0" applyNumberFormat="1" applyFont="1" applyFill="1" applyBorder="1" applyAlignment="1">
      <alignment horizontal="center"/>
    </xf>
    <xf numFmtId="172" fontId="113" fillId="0" borderId="73" xfId="0" applyNumberFormat="1" applyFont="1" applyFill="1" applyBorder="1" applyAlignment="1">
      <alignment horizontal="center"/>
    </xf>
    <xf numFmtId="172" fontId="113" fillId="0" borderId="17" xfId="0" applyNumberFormat="1" applyFont="1" applyFill="1" applyBorder="1" applyAlignment="1">
      <alignment horizontal="center"/>
    </xf>
    <xf numFmtId="172" fontId="116" fillId="0" borderId="86" xfId="0" applyNumberFormat="1" applyFont="1" applyFill="1" applyBorder="1" applyAlignment="1">
      <alignment horizontal="center"/>
    </xf>
    <xf numFmtId="172" fontId="113" fillId="0" borderId="37" xfId="0" applyNumberFormat="1" applyFont="1" applyFill="1" applyBorder="1" applyAlignment="1">
      <alignment horizontal="center"/>
    </xf>
    <xf numFmtId="172" fontId="113" fillId="0" borderId="17" xfId="54" applyNumberFormat="1" applyFont="1" applyFill="1" applyBorder="1" applyAlignment="1" applyProtection="1">
      <alignment horizontal="center"/>
      <protection hidden="1"/>
    </xf>
    <xf numFmtId="172" fontId="113" fillId="0" borderId="27" xfId="0" applyNumberFormat="1" applyFont="1" applyFill="1" applyBorder="1" applyAlignment="1">
      <alignment horizontal="center"/>
    </xf>
    <xf numFmtId="172" fontId="113" fillId="0" borderId="29" xfId="0" applyNumberFormat="1" applyFont="1" applyFill="1" applyBorder="1" applyAlignment="1">
      <alignment horizontal="center"/>
    </xf>
    <xf numFmtId="172" fontId="117" fillId="0" borderId="16" xfId="0" applyNumberFormat="1" applyFont="1" applyFill="1" applyBorder="1" applyAlignment="1">
      <alignment horizontal="center"/>
    </xf>
    <xf numFmtId="172" fontId="89" fillId="0" borderId="48" xfId="0" applyNumberFormat="1" applyFont="1" applyFill="1" applyBorder="1" applyAlignment="1">
      <alignment horizontal="center"/>
    </xf>
    <xf numFmtId="172" fontId="120" fillId="0" borderId="90" xfId="0" applyNumberFormat="1" applyFont="1" applyFill="1" applyBorder="1" applyAlignment="1">
      <alignment horizontal="center"/>
    </xf>
    <xf numFmtId="172" fontId="89" fillId="0" borderId="29" xfId="0" applyNumberFormat="1" applyFont="1" applyFill="1" applyBorder="1" applyAlignment="1">
      <alignment horizontal="center"/>
    </xf>
    <xf numFmtId="172" fontId="120" fillId="0" borderId="30" xfId="0" applyNumberFormat="1" applyFont="1" applyFill="1" applyBorder="1" applyAlignment="1">
      <alignment horizontal="center"/>
    </xf>
    <xf numFmtId="172" fontId="89" fillId="0" borderId="14" xfId="0" applyNumberFormat="1" applyFont="1" applyFill="1" applyBorder="1" applyAlignment="1">
      <alignment horizontal="center"/>
    </xf>
    <xf numFmtId="172" fontId="120" fillId="0" borderId="0" xfId="0" applyNumberFormat="1" applyFont="1" applyFill="1" applyBorder="1" applyAlignment="1">
      <alignment horizontal="center"/>
    </xf>
    <xf numFmtId="172" fontId="92" fillId="0" borderId="91" xfId="54" applyNumberFormat="1" applyFont="1" applyFill="1" applyBorder="1" applyAlignment="1" applyProtection="1">
      <alignment horizontal="center"/>
      <protection hidden="1"/>
    </xf>
    <xf numFmtId="172" fontId="89" fillId="0" borderId="92" xfId="54" applyNumberFormat="1" applyFont="1" applyFill="1" applyBorder="1" applyAlignment="1" applyProtection="1">
      <alignment horizontal="center"/>
      <protection hidden="1"/>
    </xf>
    <xf numFmtId="172" fontId="89" fillId="0" borderId="83" xfId="54" applyNumberFormat="1" applyFont="1" applyFill="1" applyBorder="1" applyAlignment="1" applyProtection="1">
      <alignment horizontal="center"/>
      <protection hidden="1"/>
    </xf>
    <xf numFmtId="172" fontId="89" fillId="0" borderId="0" xfId="54" applyNumberFormat="1" applyFont="1" applyFill="1" applyBorder="1" applyAlignment="1" applyProtection="1">
      <alignment horizontal="center"/>
      <protection hidden="1"/>
    </xf>
    <xf numFmtId="172" fontId="89" fillId="0" borderId="57" xfId="54" applyNumberFormat="1" applyFont="1" applyFill="1" applyBorder="1" applyAlignment="1" applyProtection="1">
      <alignment horizontal="center"/>
      <protection hidden="1"/>
    </xf>
    <xf numFmtId="172" fontId="89" fillId="0" borderId="93" xfId="54" applyNumberFormat="1" applyFont="1" applyFill="1" applyBorder="1" applyAlignment="1" applyProtection="1">
      <alignment horizontal="center"/>
      <protection hidden="1"/>
    </xf>
    <xf numFmtId="172" fontId="89" fillId="0" borderId="16" xfId="54" applyNumberFormat="1" applyFont="1" applyFill="1" applyBorder="1" applyAlignment="1" applyProtection="1">
      <alignment horizontal="center"/>
      <protection hidden="1"/>
    </xf>
    <xf numFmtId="172" fontId="89" fillId="0" borderId="48" xfId="54" applyNumberFormat="1" applyFont="1" applyFill="1" applyBorder="1" applyAlignment="1" applyProtection="1">
      <alignment horizontal="center"/>
      <protection hidden="1"/>
    </xf>
    <xf numFmtId="172" fontId="89" fillId="0" borderId="35" xfId="54" applyNumberFormat="1" applyFont="1" applyFill="1" applyBorder="1" applyAlignment="1" applyProtection="1">
      <alignment horizontal="center"/>
      <protection hidden="1"/>
    </xf>
    <xf numFmtId="172" fontId="89" fillId="0" borderId="20" xfId="54" applyNumberFormat="1" applyFont="1" applyFill="1" applyBorder="1" applyAlignment="1" applyProtection="1">
      <alignment horizontal="center"/>
      <protection hidden="1"/>
    </xf>
    <xf numFmtId="172" fontId="89" fillId="0" borderId="15" xfId="54" applyNumberFormat="1" applyFont="1" applyFill="1" applyBorder="1" applyAlignment="1" applyProtection="1">
      <alignment horizontal="center"/>
      <protection hidden="1"/>
    </xf>
    <xf numFmtId="0" fontId="89" fillId="0" borderId="0" xfId="0" applyFont="1" applyFill="1" applyAlignment="1">
      <alignment horizontal="center"/>
    </xf>
    <xf numFmtId="0" fontId="8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2" fontId="2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91" fontId="113" fillId="0" borderId="39" xfId="54" applyNumberFormat="1" applyFont="1" applyFill="1" applyBorder="1" applyAlignment="1" applyProtection="1">
      <alignment horizontal="center"/>
      <protection hidden="1"/>
    </xf>
    <xf numFmtId="170" fontId="93" fillId="0" borderId="60" xfId="0" applyNumberFormat="1" applyFont="1" applyFill="1" applyBorder="1" applyAlignment="1">
      <alignment horizontal="center"/>
    </xf>
    <xf numFmtId="172" fontId="113" fillId="0" borderId="60" xfId="54" applyNumberFormat="1" applyFont="1" applyFill="1" applyBorder="1" applyAlignment="1" applyProtection="1">
      <alignment horizontal="center"/>
      <protection hidden="1"/>
    </xf>
    <xf numFmtId="172" fontId="112" fillId="0" borderId="60" xfId="0" applyNumberFormat="1" applyFont="1" applyFill="1" applyBorder="1" applyAlignment="1">
      <alignment horizontal="center"/>
    </xf>
    <xf numFmtId="192" fontId="113" fillId="0" borderId="60" xfId="54" applyNumberFormat="1" applyFont="1" applyFill="1" applyBorder="1" applyAlignment="1" applyProtection="1">
      <alignment horizontal="center"/>
      <protection hidden="1"/>
    </xf>
    <xf numFmtId="172" fontId="99" fillId="33" borderId="53" xfId="0" applyNumberFormat="1" applyFont="1" applyFill="1" applyBorder="1" applyAlignment="1">
      <alignment horizontal="center"/>
    </xf>
    <xf numFmtId="0" fontId="2" fillId="0" borderId="18" xfId="54" applyNumberFormat="1" applyFont="1" applyFill="1" applyBorder="1" applyAlignment="1" applyProtection="1">
      <alignment horizontal="left" wrapText="1"/>
      <protection hidden="1"/>
    </xf>
    <xf numFmtId="172" fontId="120" fillId="33" borderId="53" xfId="54" applyNumberFormat="1" applyFont="1" applyFill="1" applyBorder="1" applyAlignment="1" applyProtection="1">
      <alignment horizontal="center"/>
      <protection hidden="1"/>
    </xf>
    <xf numFmtId="172" fontId="113" fillId="33" borderId="60" xfId="54" applyNumberFormat="1" applyFont="1" applyFill="1" applyBorder="1" applyAlignment="1" applyProtection="1">
      <alignment horizontal="center"/>
      <protection hidden="1"/>
    </xf>
    <xf numFmtId="172" fontId="113" fillId="33" borderId="30" xfId="54" applyNumberFormat="1" applyFont="1" applyFill="1" applyBorder="1" applyAlignment="1" applyProtection="1">
      <alignment horizontal="center"/>
      <protection hidden="1"/>
    </xf>
    <xf numFmtId="172" fontId="113" fillId="33" borderId="29" xfId="54" applyNumberFormat="1" applyFont="1" applyFill="1" applyBorder="1" applyAlignment="1" applyProtection="1">
      <alignment horizontal="center"/>
      <protection hidden="1"/>
    </xf>
    <xf numFmtId="172" fontId="100" fillId="33" borderId="14" xfId="0" applyNumberFormat="1" applyFont="1" applyFill="1" applyBorder="1" applyAlignment="1">
      <alignment horizontal="center"/>
    </xf>
    <xf numFmtId="0" fontId="109" fillId="0" borderId="10" xfId="0" applyFont="1" applyFill="1" applyBorder="1" applyAlignment="1">
      <alignment/>
    </xf>
    <xf numFmtId="172" fontId="120" fillId="0" borderId="10" xfId="0" applyNumberFormat="1" applyFont="1" applyFill="1" applyBorder="1" applyAlignment="1">
      <alignment horizontal="center"/>
    </xf>
    <xf numFmtId="172" fontId="120" fillId="0" borderId="37" xfId="0" applyNumberFormat="1" applyFont="1" applyFill="1" applyBorder="1" applyAlignment="1">
      <alignment horizontal="center"/>
    </xf>
    <xf numFmtId="170" fontId="120" fillId="0" borderId="10" xfId="0" applyNumberFormat="1" applyFont="1" applyFill="1" applyBorder="1" applyAlignment="1">
      <alignment horizontal="center"/>
    </xf>
    <xf numFmtId="3" fontId="112" fillId="0" borderId="10" xfId="0" applyNumberFormat="1" applyFont="1" applyFill="1" applyBorder="1" applyAlignment="1">
      <alignment horizontal="center"/>
    </xf>
    <xf numFmtId="3" fontId="112" fillId="0" borderId="38" xfId="0" applyNumberFormat="1" applyFont="1" applyFill="1" applyBorder="1" applyAlignment="1">
      <alignment horizontal="center"/>
    </xf>
    <xf numFmtId="172" fontId="90" fillId="0" borderId="11" xfId="0" applyNumberFormat="1" applyFont="1" applyFill="1" applyBorder="1" applyAlignment="1">
      <alignment horizontal="center" vertical="center" wrapText="1"/>
    </xf>
    <xf numFmtId="172" fontId="90" fillId="0" borderId="13" xfId="0" applyNumberFormat="1" applyFont="1" applyFill="1" applyBorder="1" applyAlignment="1">
      <alignment horizontal="center" vertical="center" wrapText="1"/>
    </xf>
    <xf numFmtId="172" fontId="90" fillId="0" borderId="15" xfId="0" applyNumberFormat="1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/>
    </xf>
    <xf numFmtId="0" fontId="90" fillId="0" borderId="18" xfId="0" applyFont="1" applyFill="1" applyBorder="1" applyAlignment="1">
      <alignment horizontal="center"/>
    </xf>
    <xf numFmtId="0" fontId="90" fillId="0" borderId="19" xfId="0" applyFont="1" applyFill="1" applyBorder="1" applyAlignment="1">
      <alignment horizontal="center"/>
    </xf>
    <xf numFmtId="0" fontId="121" fillId="0" borderId="0" xfId="0" applyFont="1" applyFill="1" applyAlignment="1">
      <alignment horizontal="center"/>
    </xf>
    <xf numFmtId="0" fontId="96" fillId="0" borderId="0" xfId="53" applyFont="1" applyFill="1" applyAlignment="1">
      <alignment horizontal="center"/>
      <protection/>
    </xf>
    <xf numFmtId="0" fontId="96" fillId="0" borderId="0" xfId="0" applyFont="1" applyFill="1" applyAlignment="1">
      <alignment horizontal="center"/>
    </xf>
    <xf numFmtId="0" fontId="93" fillId="0" borderId="0" xfId="0" applyFont="1" applyFill="1" applyAlignment="1">
      <alignment horizontal="center"/>
    </xf>
    <xf numFmtId="0" fontId="93" fillId="0" borderId="20" xfId="0" applyFont="1" applyFill="1" applyBorder="1" applyAlignment="1">
      <alignment horizontal="center"/>
    </xf>
    <xf numFmtId="0" fontId="93" fillId="0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" xfId="53"/>
    <cellStyle name="Обычный_Tmp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42"/>
  <sheetViews>
    <sheetView tabSelected="1" zoomScale="80" zoomScaleNormal="80" zoomScalePageLayoutView="0" workbookViewId="0" topLeftCell="B1">
      <selection activeCell="B279" sqref="A279:IV282"/>
    </sheetView>
  </sheetViews>
  <sheetFormatPr defaultColWidth="9.00390625" defaultRowHeight="12.75"/>
  <cols>
    <col min="1" max="1" width="9.125" style="0" hidden="1" customWidth="1"/>
    <col min="2" max="2" width="28.00390625" style="0" customWidth="1"/>
    <col min="3" max="3" width="69.125" style="0" customWidth="1"/>
    <col min="4" max="4" width="27.25390625" style="626" customWidth="1"/>
    <col min="5" max="5" width="20.00390625" style="626" customWidth="1"/>
    <col min="6" max="6" width="29.00390625" style="626" customWidth="1"/>
    <col min="7" max="7" width="18.00390625" style="721" customWidth="1"/>
    <col min="8" max="8" width="13.75390625" style="721" customWidth="1"/>
  </cols>
  <sheetData>
    <row r="2" spans="2:8" ht="18.75">
      <c r="B2" s="746" t="s">
        <v>187</v>
      </c>
      <c r="C2" s="746"/>
      <c r="D2" s="746"/>
      <c r="E2" s="746"/>
      <c r="F2" s="746"/>
      <c r="G2" s="746"/>
      <c r="H2" s="746"/>
    </row>
    <row r="3" spans="2:8" ht="15">
      <c r="B3" s="747" t="s">
        <v>507</v>
      </c>
      <c r="C3" s="747"/>
      <c r="D3" s="747"/>
      <c r="E3" s="747"/>
      <c r="F3" s="747"/>
      <c r="G3" s="747"/>
      <c r="H3" s="747"/>
    </row>
    <row r="4" spans="2:8" ht="15">
      <c r="B4" s="748" t="s">
        <v>508</v>
      </c>
      <c r="C4" s="748"/>
      <c r="D4" s="748"/>
      <c r="E4" s="748"/>
      <c r="F4" s="748"/>
      <c r="G4" s="748"/>
      <c r="H4" s="748"/>
    </row>
    <row r="5" spans="2:8" ht="15.75">
      <c r="B5" s="749"/>
      <c r="C5" s="749"/>
      <c r="D5" s="749"/>
      <c r="E5" s="749"/>
      <c r="F5" s="749"/>
      <c r="G5" s="749"/>
      <c r="H5" s="749"/>
    </row>
    <row r="6" spans="2:8" ht="18.75" customHeight="1" thickBot="1">
      <c r="B6" s="750"/>
      <c r="C6" s="750"/>
      <c r="D6" s="750"/>
      <c r="E6" s="750"/>
      <c r="F6" s="751"/>
      <c r="G6" s="750"/>
      <c r="H6" s="750"/>
    </row>
    <row r="7" spans="2:8" ht="13.5" thickBot="1">
      <c r="B7" s="63"/>
      <c r="C7" s="64" t="s">
        <v>188</v>
      </c>
      <c r="D7" s="547"/>
      <c r="E7" s="548" t="s">
        <v>144</v>
      </c>
      <c r="F7" s="740" t="s">
        <v>500</v>
      </c>
      <c r="G7" s="744" t="s">
        <v>189</v>
      </c>
      <c r="H7" s="745"/>
    </row>
    <row r="8" spans="2:8" ht="12.75">
      <c r="B8" s="65" t="s">
        <v>190</v>
      </c>
      <c r="C8" s="66" t="s">
        <v>191</v>
      </c>
      <c r="D8" s="549" t="s">
        <v>444</v>
      </c>
      <c r="E8" s="550" t="s">
        <v>490</v>
      </c>
      <c r="F8" s="741"/>
      <c r="G8" s="67" t="s">
        <v>192</v>
      </c>
      <c r="H8" s="67" t="s">
        <v>6</v>
      </c>
    </row>
    <row r="9" spans="2:8" ht="13.5" thickBot="1">
      <c r="B9" s="68"/>
      <c r="C9" s="69"/>
      <c r="D9" s="551"/>
      <c r="E9" s="552"/>
      <c r="F9" s="742"/>
      <c r="G9" s="70" t="s">
        <v>163</v>
      </c>
      <c r="H9" s="70" t="s">
        <v>490</v>
      </c>
    </row>
    <row r="10" spans="2:8" ht="16.5" thickBot="1">
      <c r="B10" s="71" t="s">
        <v>216</v>
      </c>
      <c r="C10" s="72" t="s">
        <v>217</v>
      </c>
      <c r="D10" s="73">
        <f>SUM(D11+D62)</f>
        <v>638156.3</v>
      </c>
      <c r="E10" s="73">
        <f>SUM(E11+E62)</f>
        <v>469422.69999999995</v>
      </c>
      <c r="F10" s="74">
        <f>SUM(F11+F62)</f>
        <v>445233.3</v>
      </c>
      <c r="G10" s="75">
        <f aca="true" t="shared" si="0" ref="G10:G19">F10/D10*100</f>
        <v>69.76869146320422</v>
      </c>
      <c r="H10" s="76">
        <f aca="true" t="shared" si="1" ref="H10:H19">F10/E10*100</f>
        <v>94.84698971736988</v>
      </c>
    </row>
    <row r="11" spans="2:8" ht="16.5" thickBot="1">
      <c r="B11" s="77"/>
      <c r="C11" s="78" t="s">
        <v>267</v>
      </c>
      <c r="D11" s="79">
        <f>SUM(D12+D21+D30+D41+D51)</f>
        <v>462222</v>
      </c>
      <c r="E11" s="79">
        <f>SUM(E12+E21+E30+E41+E51)</f>
        <v>332702</v>
      </c>
      <c r="F11" s="80">
        <f>SUM(F12+F21+F30+F41+F51)</f>
        <v>316861</v>
      </c>
      <c r="G11" s="75">
        <f t="shared" si="0"/>
        <v>68.5516916113902</v>
      </c>
      <c r="H11" s="76">
        <f t="shared" si="1"/>
        <v>95.23868206382889</v>
      </c>
    </row>
    <row r="12" spans="2:8" ht="22.5" customHeight="1" thickBot="1">
      <c r="B12" s="77" t="s">
        <v>214</v>
      </c>
      <c r="C12" s="81" t="s">
        <v>215</v>
      </c>
      <c r="D12" s="553">
        <f>SUM(D13)</f>
        <v>444374</v>
      </c>
      <c r="E12" s="553">
        <f>SUM(E13)</f>
        <v>319228</v>
      </c>
      <c r="F12" s="83">
        <f>SUM(F13)</f>
        <v>301775.5</v>
      </c>
      <c r="G12" s="84">
        <f t="shared" si="0"/>
        <v>67.91025127482706</v>
      </c>
      <c r="H12" s="85">
        <f t="shared" si="1"/>
        <v>94.53290438182115</v>
      </c>
    </row>
    <row r="13" spans="2:8" s="3" customFormat="1" ht="16.5" thickBot="1">
      <c r="B13" s="86" t="s">
        <v>205</v>
      </c>
      <c r="C13" s="87" t="s">
        <v>206</v>
      </c>
      <c r="D13" s="539">
        <f>SUM(D14+D15+D18+D19)</f>
        <v>444374</v>
      </c>
      <c r="E13" s="539">
        <f>SUM(E14+E15+E18+E19)</f>
        <v>319228</v>
      </c>
      <c r="F13" s="88">
        <f>F14+F15+F18+F19</f>
        <v>301775.5</v>
      </c>
      <c r="G13" s="75">
        <f t="shared" si="0"/>
        <v>67.91025127482706</v>
      </c>
      <c r="H13" s="89">
        <f>F13/E13*100</f>
        <v>94.53290438182115</v>
      </c>
    </row>
    <row r="14" spans="2:8" s="3" customFormat="1" ht="36" hidden="1">
      <c r="B14" s="90" t="s">
        <v>271</v>
      </c>
      <c r="C14" s="91" t="s">
        <v>344</v>
      </c>
      <c r="D14" s="592">
        <v>81</v>
      </c>
      <c r="E14" s="592">
        <v>60</v>
      </c>
      <c r="F14" s="291">
        <v>5.5</v>
      </c>
      <c r="G14" s="92">
        <f t="shared" si="0"/>
        <v>6.790123456790123</v>
      </c>
      <c r="H14" s="93">
        <f t="shared" si="1"/>
        <v>9.166666666666666</v>
      </c>
    </row>
    <row r="15" spans="2:8" s="3" customFormat="1" ht="24.75" hidden="1" thickBot="1">
      <c r="B15" s="94" t="s">
        <v>207</v>
      </c>
      <c r="C15" s="95" t="s">
        <v>280</v>
      </c>
      <c r="D15" s="627">
        <f>SUM(D16+D17)</f>
        <v>435023</v>
      </c>
      <c r="E15" s="627">
        <f>SUM(E16+E17)</f>
        <v>312178</v>
      </c>
      <c r="F15" s="468">
        <f>F16+F17</f>
        <v>299730</v>
      </c>
      <c r="G15" s="96">
        <f t="shared" si="0"/>
        <v>68.89980529765093</v>
      </c>
      <c r="H15" s="97">
        <f t="shared" si="1"/>
        <v>96.01253131226416</v>
      </c>
    </row>
    <row r="16" spans="2:8" s="3" customFormat="1" ht="57" hidden="1" thickTop="1">
      <c r="B16" s="98" t="s">
        <v>208</v>
      </c>
      <c r="C16" s="99" t="s">
        <v>209</v>
      </c>
      <c r="D16" s="569">
        <v>434997</v>
      </c>
      <c r="E16" s="569">
        <v>312152</v>
      </c>
      <c r="F16" s="304">
        <v>299704.3</v>
      </c>
      <c r="G16" s="92">
        <f t="shared" si="0"/>
        <v>68.89801538861188</v>
      </c>
      <c r="H16" s="100">
        <f t="shared" si="1"/>
        <v>96.01229529203721</v>
      </c>
    </row>
    <row r="17" spans="2:8" s="3" customFormat="1" ht="45" hidden="1">
      <c r="B17" s="101" t="s">
        <v>210</v>
      </c>
      <c r="C17" s="102" t="s">
        <v>211</v>
      </c>
      <c r="D17" s="313">
        <v>26</v>
      </c>
      <c r="E17" s="313">
        <v>26</v>
      </c>
      <c r="F17" s="294">
        <v>25.7</v>
      </c>
      <c r="G17" s="92">
        <f>F17/D17*100</f>
        <v>98.84615384615384</v>
      </c>
      <c r="H17" s="100">
        <f t="shared" si="1"/>
        <v>98.84615384615384</v>
      </c>
    </row>
    <row r="18" spans="2:8" s="3" customFormat="1" ht="41.25" customHeight="1" hidden="1">
      <c r="B18" s="98" t="s">
        <v>212</v>
      </c>
      <c r="C18" s="103" t="s">
        <v>281</v>
      </c>
      <c r="D18" s="313">
        <v>7387</v>
      </c>
      <c r="E18" s="313">
        <v>5500</v>
      </c>
      <c r="F18" s="603">
        <v>2044.9</v>
      </c>
      <c r="G18" s="104">
        <f t="shared" si="0"/>
        <v>27.68241505347232</v>
      </c>
      <c r="H18" s="105">
        <f t="shared" si="1"/>
        <v>37.18</v>
      </c>
    </row>
    <row r="19" spans="2:8" s="3" customFormat="1" ht="66.75" customHeight="1" hidden="1" thickBot="1">
      <c r="B19" s="106" t="s">
        <v>213</v>
      </c>
      <c r="C19" s="107" t="s">
        <v>345</v>
      </c>
      <c r="D19" s="317">
        <v>1883</v>
      </c>
      <c r="E19" s="317">
        <v>1490</v>
      </c>
      <c r="F19" s="604">
        <v>-4.9</v>
      </c>
      <c r="G19" s="108">
        <f t="shared" si="0"/>
        <v>-0.26022304832713755</v>
      </c>
      <c r="H19" s="109">
        <f t="shared" si="1"/>
        <v>-0.3288590604026846</v>
      </c>
    </row>
    <row r="20" spans="2:8" s="538" customFormat="1" ht="72.75" customHeight="1" hidden="1" thickBot="1">
      <c r="B20" s="110" t="s">
        <v>31</v>
      </c>
      <c r="C20" s="111" t="s">
        <v>140</v>
      </c>
      <c r="D20" s="628"/>
      <c r="E20" s="628"/>
      <c r="F20" s="422">
        <v>0</v>
      </c>
      <c r="G20" s="112"/>
      <c r="H20" s="113"/>
    </row>
    <row r="21" spans="2:8" s="3" customFormat="1" ht="15.75" thickBot="1">
      <c r="B21" s="71" t="s">
        <v>223</v>
      </c>
      <c r="C21" s="114" t="s">
        <v>224</v>
      </c>
      <c r="D21" s="539">
        <f>SUM(D23+D28+D29)</f>
        <v>11477</v>
      </c>
      <c r="E21" s="539">
        <f>SUM(E23+E28+E29)</f>
        <v>8412</v>
      </c>
      <c r="F21" s="88">
        <f>SUM(F23+F28+F29)</f>
        <v>7744.700000000001</v>
      </c>
      <c r="G21" s="115">
        <f>F21/D21*100</f>
        <v>67.48017774679795</v>
      </c>
      <c r="H21" s="89">
        <f>F21/E21*100</f>
        <v>92.06728483119355</v>
      </c>
    </row>
    <row r="22" spans="2:8" s="3" customFormat="1" ht="15.75" hidden="1">
      <c r="B22" s="116"/>
      <c r="C22" s="117" t="s">
        <v>193</v>
      </c>
      <c r="D22" s="578"/>
      <c r="E22" s="578"/>
      <c r="F22" s="605"/>
      <c r="G22" s="118"/>
      <c r="H22" s="119"/>
    </row>
    <row r="23" spans="2:8" s="3" customFormat="1" ht="16.5" hidden="1" thickBot="1">
      <c r="B23" s="120" t="s">
        <v>218</v>
      </c>
      <c r="C23" s="121" t="s">
        <v>194</v>
      </c>
      <c r="D23" s="629">
        <f>SUM(D24:D26)</f>
        <v>4748</v>
      </c>
      <c r="E23" s="629">
        <f>SUM(E24:E26)</f>
        <v>3245</v>
      </c>
      <c r="F23" s="606">
        <f>SUM(F24+F25+F26)</f>
        <v>2513.3</v>
      </c>
      <c r="G23" s="122">
        <f>F23/D23*100</f>
        <v>52.933866891322666</v>
      </c>
      <c r="H23" s="123">
        <f>F23/E23*100</f>
        <v>77.45146379044685</v>
      </c>
    </row>
    <row r="24" spans="2:12" s="3" customFormat="1" ht="26.25" customHeight="1" hidden="1" thickTop="1">
      <c r="B24" s="124" t="s">
        <v>475</v>
      </c>
      <c r="C24" s="125" t="s">
        <v>219</v>
      </c>
      <c r="D24" s="630">
        <v>3029</v>
      </c>
      <c r="E24" s="630">
        <v>1905</v>
      </c>
      <c r="F24" s="126">
        <v>1820.3</v>
      </c>
      <c r="G24" s="126">
        <f>F24/D24*100</f>
        <v>60.095741168702546</v>
      </c>
      <c r="H24" s="127">
        <f>F24/E24*100</f>
        <v>95.55380577427822</v>
      </c>
      <c r="L24" s="540"/>
    </row>
    <row r="25" spans="2:8" s="3" customFormat="1" ht="24.75" hidden="1" thickBot="1">
      <c r="B25" s="124" t="s">
        <v>476</v>
      </c>
      <c r="C25" s="128" t="s">
        <v>220</v>
      </c>
      <c r="D25" s="631">
        <v>1719</v>
      </c>
      <c r="E25" s="631">
        <v>1340</v>
      </c>
      <c r="F25" s="307">
        <v>682.6</v>
      </c>
      <c r="G25" s="108">
        <f>F25/D25*100</f>
        <v>39.70913321698662</v>
      </c>
      <c r="H25" s="109">
        <f>F25/E25*100</f>
        <v>50.940298507462686</v>
      </c>
    </row>
    <row r="26" spans="2:8" s="3" customFormat="1" ht="24.75" hidden="1" thickBot="1">
      <c r="B26" s="124" t="s">
        <v>495</v>
      </c>
      <c r="C26" s="600" t="s">
        <v>496</v>
      </c>
      <c r="D26" s="632">
        <v>0</v>
      </c>
      <c r="E26" s="632">
        <v>0</v>
      </c>
      <c r="F26" s="316">
        <v>10.4</v>
      </c>
      <c r="G26" s="601"/>
      <c r="H26" s="601"/>
    </row>
    <row r="27" spans="2:8" s="3" customFormat="1" ht="15.75" hidden="1">
      <c r="B27" s="63"/>
      <c r="C27" s="117" t="s">
        <v>221</v>
      </c>
      <c r="D27" s="633"/>
      <c r="E27" s="633"/>
      <c r="F27" s="607"/>
      <c r="G27" s="601"/>
      <c r="H27" s="602"/>
    </row>
    <row r="28" spans="2:8" s="3" customFormat="1" ht="16.5" hidden="1" thickBot="1">
      <c r="B28" s="131" t="s">
        <v>482</v>
      </c>
      <c r="C28" s="132" t="s">
        <v>222</v>
      </c>
      <c r="D28" s="634">
        <v>6570</v>
      </c>
      <c r="E28" s="634">
        <v>5017</v>
      </c>
      <c r="F28" s="608">
        <v>4180.8</v>
      </c>
      <c r="G28" s="84">
        <f aca="true" t="shared" si="2" ref="G28:G36">F28/D28*100</f>
        <v>63.63470319634703</v>
      </c>
      <c r="H28" s="85">
        <f aca="true" t="shared" si="3" ref="H28:H36">F28/E28*100</f>
        <v>83.33266892565278</v>
      </c>
    </row>
    <row r="29" spans="2:8" s="3" customFormat="1" ht="16.5" hidden="1" thickBot="1">
      <c r="B29" s="86" t="s">
        <v>316</v>
      </c>
      <c r="C29" s="132" t="s">
        <v>317</v>
      </c>
      <c r="D29" s="634">
        <v>159</v>
      </c>
      <c r="E29" s="634">
        <v>150</v>
      </c>
      <c r="F29" s="608">
        <v>1050.6</v>
      </c>
      <c r="G29" s="84">
        <f t="shared" si="2"/>
        <v>660.754716981132</v>
      </c>
      <c r="H29" s="85">
        <f t="shared" si="3"/>
        <v>700.4</v>
      </c>
    </row>
    <row r="30" spans="2:8" s="3" customFormat="1" ht="16.5" thickBot="1">
      <c r="B30" s="71" t="s">
        <v>225</v>
      </c>
      <c r="C30" s="133" t="s">
        <v>226</v>
      </c>
      <c r="D30" s="554">
        <f>SUM(D31+D33+D36)</f>
        <v>5830</v>
      </c>
      <c r="E30" s="554">
        <f>SUM(E31+E33+E36)</f>
        <v>4661</v>
      </c>
      <c r="F30" s="134">
        <f>SUM(F31+F33+F36)</f>
        <v>6388.6</v>
      </c>
      <c r="G30" s="84">
        <f t="shared" si="2"/>
        <v>109.58147512864495</v>
      </c>
      <c r="H30" s="85">
        <f t="shared" si="3"/>
        <v>137.06500750911823</v>
      </c>
    </row>
    <row r="31" spans="2:8" s="3" customFormat="1" ht="15.75" thickBot="1">
      <c r="B31" s="135" t="s">
        <v>288</v>
      </c>
      <c r="C31" s="136" t="s">
        <v>196</v>
      </c>
      <c r="D31" s="567">
        <f>SUM(D32:D32)</f>
        <v>0</v>
      </c>
      <c r="E31" s="567">
        <f>SUM(E32:E32)</f>
        <v>0</v>
      </c>
      <c r="F31" s="236">
        <f>SUM(F32:F32)</f>
        <v>8.9</v>
      </c>
      <c r="G31" s="137"/>
      <c r="H31" s="138"/>
    </row>
    <row r="32" spans="2:8" s="3" customFormat="1" ht="27.75" customHeight="1" hidden="1" thickBot="1" thickTop="1">
      <c r="B32" s="139" t="s">
        <v>289</v>
      </c>
      <c r="C32" s="140" t="s">
        <v>164</v>
      </c>
      <c r="D32" s="558">
        <v>0</v>
      </c>
      <c r="E32" s="558">
        <v>0</v>
      </c>
      <c r="F32" s="126">
        <v>8.9</v>
      </c>
      <c r="G32" s="141"/>
      <c r="H32" s="142"/>
    </row>
    <row r="33" spans="2:8" s="3" customFormat="1" ht="16.5" thickBot="1" thickTop="1">
      <c r="B33" s="144" t="s">
        <v>285</v>
      </c>
      <c r="C33" s="145" t="s">
        <v>282</v>
      </c>
      <c r="D33" s="567">
        <f>SUM(D34:D35)</f>
        <v>5695</v>
      </c>
      <c r="E33" s="567">
        <f>SUM(E34:E35)</f>
        <v>4581</v>
      </c>
      <c r="F33" s="236">
        <f>SUM(F34:F35)</f>
        <v>6054.200000000001</v>
      </c>
      <c r="G33" s="137">
        <f t="shared" si="2"/>
        <v>106.30728709394207</v>
      </c>
      <c r="H33" s="138">
        <f t="shared" si="3"/>
        <v>132.15891726697228</v>
      </c>
    </row>
    <row r="34" spans="2:8" s="3" customFormat="1" ht="15.75" hidden="1" thickTop="1">
      <c r="B34" s="146" t="s">
        <v>286</v>
      </c>
      <c r="C34" s="147" t="s">
        <v>283</v>
      </c>
      <c r="D34" s="558">
        <v>3179</v>
      </c>
      <c r="E34" s="558">
        <v>2577</v>
      </c>
      <c r="F34" s="126">
        <v>2830.9</v>
      </c>
      <c r="G34" s="148">
        <f t="shared" si="2"/>
        <v>89.05001572821642</v>
      </c>
      <c r="H34" s="149">
        <f t="shared" si="3"/>
        <v>109.85254171517269</v>
      </c>
    </row>
    <row r="35" spans="2:8" s="3" customFormat="1" ht="15.75" hidden="1" thickBot="1">
      <c r="B35" s="150" t="s">
        <v>287</v>
      </c>
      <c r="C35" s="151" t="s">
        <v>284</v>
      </c>
      <c r="D35" s="571">
        <v>2516</v>
      </c>
      <c r="E35" s="571">
        <v>2004</v>
      </c>
      <c r="F35" s="251">
        <v>3223.3</v>
      </c>
      <c r="G35" s="152">
        <f t="shared" si="2"/>
        <v>128.1120826709062</v>
      </c>
      <c r="H35" s="153">
        <f t="shared" si="3"/>
        <v>160.8433133732535</v>
      </c>
    </row>
    <row r="36" spans="2:8" s="3" customFormat="1" ht="16.5" thickBot="1" thickTop="1">
      <c r="B36" s="154" t="s">
        <v>290</v>
      </c>
      <c r="C36" s="155" t="s">
        <v>197</v>
      </c>
      <c r="D36" s="568">
        <f>SUM(D37+D39)</f>
        <v>135</v>
      </c>
      <c r="E36" s="568">
        <f>SUM(E37+E39)</f>
        <v>80</v>
      </c>
      <c r="F36" s="266">
        <f>SUM(F37+F39)</f>
        <v>325.5</v>
      </c>
      <c r="G36" s="156">
        <f t="shared" si="2"/>
        <v>241.1111111111111</v>
      </c>
      <c r="H36" s="157">
        <f t="shared" si="3"/>
        <v>406.87499999999994</v>
      </c>
    </row>
    <row r="37" spans="2:8" s="3" customFormat="1" ht="34.5" hidden="1" thickBot="1">
      <c r="B37" s="158" t="s">
        <v>12</v>
      </c>
      <c r="C37" s="159" t="s">
        <v>24</v>
      </c>
      <c r="D37" s="557">
        <f>SUM(D38:D38)</f>
        <v>0</v>
      </c>
      <c r="E37" s="557">
        <f>SUM(E38:E38)</f>
        <v>0</v>
      </c>
      <c r="F37" s="169">
        <f>SUM(F38:F38)</f>
        <v>17.7</v>
      </c>
      <c r="G37" s="160"/>
      <c r="H37" s="161"/>
    </row>
    <row r="38" spans="2:8" s="3" customFormat="1" ht="35.25" hidden="1" thickBot="1" thickTop="1">
      <c r="B38" s="162" t="s">
        <v>10</v>
      </c>
      <c r="C38" s="163" t="s">
        <v>11</v>
      </c>
      <c r="D38" s="569">
        <v>0</v>
      </c>
      <c r="E38" s="569">
        <v>0</v>
      </c>
      <c r="F38" s="304">
        <v>17.7</v>
      </c>
      <c r="G38" s="164"/>
      <c r="H38" s="165"/>
    </row>
    <row r="39" spans="2:8" s="3" customFormat="1" ht="34.5" hidden="1" thickBot="1">
      <c r="B39" s="167" t="s">
        <v>9</v>
      </c>
      <c r="C39" s="168" t="s">
        <v>25</v>
      </c>
      <c r="D39" s="557">
        <f>SUM(D40:D40)</f>
        <v>135</v>
      </c>
      <c r="E39" s="557">
        <f>SUM(E40:E40)</f>
        <v>80</v>
      </c>
      <c r="F39" s="169">
        <f>SUM(F40:F40)</f>
        <v>307.8</v>
      </c>
      <c r="G39" s="169">
        <f>F39/D39*100</f>
        <v>228.00000000000003</v>
      </c>
      <c r="H39" s="161">
        <f>F39/E39*100</f>
        <v>384.75</v>
      </c>
    </row>
    <row r="40" spans="2:8" s="3" customFormat="1" ht="35.25" hidden="1" thickBot="1" thickTop="1">
      <c r="B40" s="170" t="s">
        <v>8</v>
      </c>
      <c r="C40" s="171" t="s">
        <v>7</v>
      </c>
      <c r="D40" s="569">
        <v>135</v>
      </c>
      <c r="E40" s="569">
        <v>80</v>
      </c>
      <c r="F40" s="304">
        <v>307.8</v>
      </c>
      <c r="G40" s="164">
        <f>F40/D40*100</f>
        <v>228.00000000000003</v>
      </c>
      <c r="H40" s="165">
        <f>F40/E40*100</f>
        <v>384.75</v>
      </c>
    </row>
    <row r="41" spans="2:8" s="3" customFormat="1" ht="16.5" thickBot="1">
      <c r="B41" s="71" t="s">
        <v>231</v>
      </c>
      <c r="C41" s="172" t="s">
        <v>291</v>
      </c>
      <c r="D41" s="554">
        <f>SUM(D42+D44+D45)</f>
        <v>507</v>
      </c>
      <c r="E41" s="554">
        <f>SUM(E42+E44+E45)</f>
        <v>376</v>
      </c>
      <c r="F41" s="134">
        <f>SUM(F42+F44+F45)</f>
        <v>845</v>
      </c>
      <c r="G41" s="75">
        <f aca="true" t="shared" si="4" ref="G41:G50">F41/D41*100</f>
        <v>166.66666666666669</v>
      </c>
      <c r="H41" s="76">
        <f aca="true" t="shared" si="5" ref="H41:H50">F41/E41*100</f>
        <v>224.7340425531915</v>
      </c>
    </row>
    <row r="42" spans="2:8" s="3" customFormat="1" ht="26.25" hidden="1" thickBot="1">
      <c r="B42" s="135" t="s">
        <v>275</v>
      </c>
      <c r="C42" s="173" t="s">
        <v>232</v>
      </c>
      <c r="D42" s="567">
        <f>SUM(D43)</f>
        <v>356</v>
      </c>
      <c r="E42" s="567">
        <f>SUM(E43)</f>
        <v>263</v>
      </c>
      <c r="F42" s="236">
        <f>SUM(F43)</f>
        <v>256</v>
      </c>
      <c r="G42" s="137">
        <f t="shared" si="4"/>
        <v>71.91011235955057</v>
      </c>
      <c r="H42" s="138">
        <f t="shared" si="5"/>
        <v>97.33840304182509</v>
      </c>
    </row>
    <row r="43" spans="2:8" s="3" customFormat="1" ht="37.5" hidden="1" thickBot="1" thickTop="1">
      <c r="B43" s="174" t="s">
        <v>274</v>
      </c>
      <c r="C43" s="175" t="s">
        <v>233</v>
      </c>
      <c r="D43" s="571">
        <v>356</v>
      </c>
      <c r="E43" s="571">
        <v>263</v>
      </c>
      <c r="F43" s="251">
        <v>256</v>
      </c>
      <c r="G43" s="129">
        <f t="shared" si="4"/>
        <v>71.91011235955057</v>
      </c>
      <c r="H43" s="130">
        <f t="shared" si="5"/>
        <v>97.33840304182509</v>
      </c>
    </row>
    <row r="44" spans="2:8" s="3" customFormat="1" ht="24.75" hidden="1" thickBot="1">
      <c r="B44" s="131" t="s">
        <v>142</v>
      </c>
      <c r="C44" s="176" t="s">
        <v>299</v>
      </c>
      <c r="D44" s="564">
        <v>0</v>
      </c>
      <c r="E44" s="564">
        <v>0</v>
      </c>
      <c r="F44" s="248">
        <v>0</v>
      </c>
      <c r="G44" s="177" t="e">
        <f t="shared" si="4"/>
        <v>#DIV/0!</v>
      </c>
      <c r="H44" s="93" t="e">
        <f t="shared" si="5"/>
        <v>#DIV/0!</v>
      </c>
    </row>
    <row r="45" spans="2:8" s="3" customFormat="1" ht="27.75" customHeight="1" hidden="1" thickBot="1">
      <c r="B45" s="154" t="s">
        <v>234</v>
      </c>
      <c r="C45" s="178" t="s">
        <v>235</v>
      </c>
      <c r="D45" s="635">
        <f>SUM(D46+D49+D50)</f>
        <v>151</v>
      </c>
      <c r="E45" s="635">
        <f>SUM(E46+E49+E50)</f>
        <v>113</v>
      </c>
      <c r="F45" s="609">
        <f>F46</f>
        <v>589</v>
      </c>
      <c r="G45" s="179">
        <f t="shared" si="4"/>
        <v>390.0662251655629</v>
      </c>
      <c r="H45" s="180">
        <f t="shared" si="5"/>
        <v>521.2389380530974</v>
      </c>
    </row>
    <row r="46" spans="2:8" s="3" customFormat="1" ht="49.5" customHeight="1" hidden="1" thickBot="1">
      <c r="B46" s="181" t="s">
        <v>273</v>
      </c>
      <c r="C46" s="182" t="s">
        <v>292</v>
      </c>
      <c r="D46" s="567">
        <f>SUM(D47:D48)</f>
        <v>151</v>
      </c>
      <c r="E46" s="567">
        <f>SUM(E47:E48)</f>
        <v>113</v>
      </c>
      <c r="F46" s="567">
        <f>F47+F48</f>
        <v>589</v>
      </c>
      <c r="G46" s="137">
        <f t="shared" si="4"/>
        <v>390.0662251655629</v>
      </c>
      <c r="H46" s="138">
        <f t="shared" si="5"/>
        <v>521.2389380530974</v>
      </c>
    </row>
    <row r="47" spans="2:8" s="3" customFormat="1" ht="22.5" customHeight="1" hidden="1" thickTop="1">
      <c r="B47" s="98" t="s">
        <v>276</v>
      </c>
      <c r="C47" s="183" t="s">
        <v>278</v>
      </c>
      <c r="D47" s="569">
        <v>81</v>
      </c>
      <c r="E47" s="569">
        <v>61</v>
      </c>
      <c r="F47" s="304">
        <v>428.4</v>
      </c>
      <c r="G47" s="92">
        <f t="shared" si="4"/>
        <v>528.8888888888889</v>
      </c>
      <c r="H47" s="100">
        <f t="shared" si="5"/>
        <v>702.295081967213</v>
      </c>
    </row>
    <row r="48" spans="2:8" s="3" customFormat="1" ht="16.5" customHeight="1" hidden="1" thickBot="1">
      <c r="B48" s="98" t="s">
        <v>236</v>
      </c>
      <c r="C48" s="184" t="s">
        <v>277</v>
      </c>
      <c r="D48" s="569">
        <v>70</v>
      </c>
      <c r="E48" s="569">
        <v>52</v>
      </c>
      <c r="F48" s="304">
        <v>160.6</v>
      </c>
      <c r="G48" s="92">
        <f t="shared" si="4"/>
        <v>229.42857142857142</v>
      </c>
      <c r="H48" s="100">
        <f t="shared" si="5"/>
        <v>308.8461538461538</v>
      </c>
    </row>
    <row r="49" spans="2:8" s="3" customFormat="1" ht="24.75" customHeight="1" hidden="1">
      <c r="B49" s="101" t="s">
        <v>185</v>
      </c>
      <c r="C49" s="185" t="s">
        <v>237</v>
      </c>
      <c r="D49" s="313">
        <v>0</v>
      </c>
      <c r="E49" s="313">
        <v>0</v>
      </c>
      <c r="F49" s="610"/>
      <c r="G49" s="92" t="e">
        <f t="shared" si="4"/>
        <v>#DIV/0!</v>
      </c>
      <c r="H49" s="100" t="e">
        <f t="shared" si="5"/>
        <v>#DIV/0!</v>
      </c>
    </row>
    <row r="50" spans="2:8" s="3" customFormat="1" ht="13.5" customHeight="1" hidden="1" thickBot="1">
      <c r="B50" s="174" t="s">
        <v>186</v>
      </c>
      <c r="C50" s="186" t="s">
        <v>238</v>
      </c>
      <c r="D50" s="571">
        <v>0</v>
      </c>
      <c r="E50" s="571">
        <v>0</v>
      </c>
      <c r="F50" s="248"/>
      <c r="G50" s="108" t="e">
        <f t="shared" si="4"/>
        <v>#DIV/0!</v>
      </c>
      <c r="H50" s="109" t="e">
        <f t="shared" si="5"/>
        <v>#DIV/0!</v>
      </c>
    </row>
    <row r="51" spans="2:8" s="3" customFormat="1" ht="39" customHeight="1" thickBot="1">
      <c r="B51" s="71" t="s">
        <v>239</v>
      </c>
      <c r="C51" s="187" t="s">
        <v>293</v>
      </c>
      <c r="D51" s="554">
        <f>SUM(D52+D56+D58)</f>
        <v>34</v>
      </c>
      <c r="E51" s="554">
        <f>SUM(E52+E56+E58)</f>
        <v>25</v>
      </c>
      <c r="F51" s="134">
        <f>SUM(F52+F56+F58)</f>
        <v>107.2</v>
      </c>
      <c r="G51" s="92">
        <f aca="true" t="shared" si="6" ref="G51:G57">F51/D51*100</f>
        <v>315.29411764705884</v>
      </c>
      <c r="H51" s="100">
        <f aca="true" t="shared" si="7" ref="H51:H57">F51/E51*100</f>
        <v>428.8</v>
      </c>
    </row>
    <row r="52" spans="2:8" s="3" customFormat="1" ht="14.25" customHeight="1" hidden="1" thickBot="1">
      <c r="B52" s="135" t="s">
        <v>318</v>
      </c>
      <c r="C52" s="190" t="s">
        <v>319</v>
      </c>
      <c r="D52" s="557">
        <f>SUM(D53:D55)</f>
        <v>0</v>
      </c>
      <c r="E52" s="557">
        <f>SUM(E53:E55)</f>
        <v>0</v>
      </c>
      <c r="F52" s="169">
        <f>SUM(F53:F55)</f>
        <v>0</v>
      </c>
      <c r="G52" s="92" t="e">
        <f t="shared" si="6"/>
        <v>#DIV/0!</v>
      </c>
      <c r="H52" s="100" t="e">
        <f t="shared" si="7"/>
        <v>#DIV/0!</v>
      </c>
    </row>
    <row r="53" spans="2:8" s="3" customFormat="1" ht="15.75" customHeight="1" hidden="1" thickTop="1">
      <c r="B53" s="191" t="s">
        <v>320</v>
      </c>
      <c r="C53" s="91" t="s">
        <v>321</v>
      </c>
      <c r="D53" s="558"/>
      <c r="E53" s="558"/>
      <c r="F53" s="126">
        <v>0</v>
      </c>
      <c r="G53" s="92" t="e">
        <f t="shared" si="6"/>
        <v>#DIV/0!</v>
      </c>
      <c r="H53" s="100" t="e">
        <f t="shared" si="7"/>
        <v>#DIV/0!</v>
      </c>
    </row>
    <row r="54" spans="2:8" s="3" customFormat="1" ht="24" customHeight="1" hidden="1">
      <c r="B54" s="192" t="s">
        <v>322</v>
      </c>
      <c r="C54" s="193" t="s">
        <v>323</v>
      </c>
      <c r="D54" s="569"/>
      <c r="E54" s="569"/>
      <c r="F54" s="304">
        <v>0</v>
      </c>
      <c r="G54" s="92" t="e">
        <f t="shared" si="6"/>
        <v>#DIV/0!</v>
      </c>
      <c r="H54" s="100" t="e">
        <f t="shared" si="7"/>
        <v>#DIV/0!</v>
      </c>
    </row>
    <row r="55" spans="2:8" s="3" customFormat="1" ht="15.75" customHeight="1" hidden="1" thickBot="1">
      <c r="B55" s="194" t="s">
        <v>166</v>
      </c>
      <c r="C55" s="195" t="s">
        <v>167</v>
      </c>
      <c r="D55" s="317"/>
      <c r="E55" s="317"/>
      <c r="F55" s="307">
        <v>0</v>
      </c>
      <c r="G55" s="92" t="e">
        <f t="shared" si="6"/>
        <v>#DIV/0!</v>
      </c>
      <c r="H55" s="100" t="e">
        <f t="shared" si="7"/>
        <v>#DIV/0!</v>
      </c>
    </row>
    <row r="56" spans="2:8" s="3" customFormat="1" ht="18.75" customHeight="1" hidden="1" thickBot="1">
      <c r="B56" s="181" t="s">
        <v>294</v>
      </c>
      <c r="C56" s="196" t="s">
        <v>195</v>
      </c>
      <c r="D56" s="557">
        <f>SUM(D57)</f>
        <v>34</v>
      </c>
      <c r="E56" s="557">
        <f>SUM(E57)</f>
        <v>25</v>
      </c>
      <c r="F56" s="169">
        <f>SUM(F57)</f>
        <v>95.3</v>
      </c>
      <c r="G56" s="92">
        <f t="shared" si="6"/>
        <v>280.2941176470588</v>
      </c>
      <c r="H56" s="100">
        <f t="shared" si="7"/>
        <v>381.2</v>
      </c>
    </row>
    <row r="57" spans="2:8" s="3" customFormat="1" ht="26.25" customHeight="1" hidden="1" thickBot="1" thickTop="1">
      <c r="B57" s="199" t="s">
        <v>352</v>
      </c>
      <c r="C57" s="200" t="s">
        <v>295</v>
      </c>
      <c r="D57" s="317">
        <v>34</v>
      </c>
      <c r="E57" s="317">
        <v>25</v>
      </c>
      <c r="F57" s="307">
        <v>95.3</v>
      </c>
      <c r="G57" s="92">
        <f t="shared" si="6"/>
        <v>280.2941176470588</v>
      </c>
      <c r="H57" s="100">
        <f t="shared" si="7"/>
        <v>381.2</v>
      </c>
    </row>
    <row r="58" spans="2:8" s="3" customFormat="1" ht="21.75" customHeight="1" hidden="1" thickBot="1">
      <c r="B58" s="201" t="s">
        <v>328</v>
      </c>
      <c r="C58" s="202" t="s">
        <v>240</v>
      </c>
      <c r="D58" s="557">
        <f>SUM(D59:D60)</f>
        <v>0</v>
      </c>
      <c r="E58" s="557">
        <f>SUM(E59:E60)</f>
        <v>0</v>
      </c>
      <c r="F58" s="169">
        <f>F59+F60</f>
        <v>11.9</v>
      </c>
      <c r="G58" s="96"/>
      <c r="H58" s="97"/>
    </row>
    <row r="59" spans="2:8" s="3" customFormat="1" ht="25.5" customHeight="1" hidden="1" thickTop="1">
      <c r="B59" s="203" t="s">
        <v>262</v>
      </c>
      <c r="C59" s="204" t="s">
        <v>159</v>
      </c>
      <c r="D59" s="558">
        <v>0</v>
      </c>
      <c r="E59" s="558">
        <v>0</v>
      </c>
      <c r="F59" s="126">
        <v>0.5</v>
      </c>
      <c r="G59" s="92"/>
      <c r="H59" s="100"/>
    </row>
    <row r="60" spans="2:8" s="3" customFormat="1" ht="19.5" customHeight="1" hidden="1" thickBot="1">
      <c r="B60" s="205" t="s">
        <v>329</v>
      </c>
      <c r="C60" s="206" t="s">
        <v>198</v>
      </c>
      <c r="D60" s="571">
        <v>0</v>
      </c>
      <c r="E60" s="571">
        <v>0</v>
      </c>
      <c r="F60" s="251">
        <v>11.4</v>
      </c>
      <c r="G60" s="92"/>
      <c r="H60" s="100"/>
    </row>
    <row r="61" spans="2:8" s="3" customFormat="1" ht="16.5" customHeight="1">
      <c r="B61" s="63"/>
      <c r="C61" s="207" t="s">
        <v>199</v>
      </c>
      <c r="D61" s="636"/>
      <c r="E61" s="636"/>
      <c r="F61" s="611"/>
      <c r="G61" s="208"/>
      <c r="H61" s="209"/>
    </row>
    <row r="62" spans="2:8" s="3" customFormat="1" ht="21" customHeight="1" thickBot="1">
      <c r="B62" s="210"/>
      <c r="C62" s="211" t="s">
        <v>200</v>
      </c>
      <c r="D62" s="553">
        <f>SUM(D63+D80+D89+D101+D104+D137+D146+D82)</f>
        <v>175934.3</v>
      </c>
      <c r="E62" s="553">
        <f>SUM(E63+E80+E89+E101+E104+E137+E146+E82)</f>
        <v>136720.69999999998</v>
      </c>
      <c r="F62" s="82">
        <f>SUM(F63+F80+F89+F101+F104+F137+F146+F82)</f>
        <v>128372.3</v>
      </c>
      <c r="G62" s="83">
        <f>F62/D62*100</f>
        <v>72.9660447110086</v>
      </c>
      <c r="H62" s="212">
        <f>F62/E62*100</f>
        <v>93.89382880573316</v>
      </c>
    </row>
    <row r="63" spans="2:8" s="3" customFormat="1" ht="31.5" customHeight="1" thickBot="1">
      <c r="B63" s="213" t="s">
        <v>241</v>
      </c>
      <c r="C63" s="187" t="s">
        <v>242</v>
      </c>
      <c r="D63" s="554">
        <f>SUM(D64+D65+D67+D69+D78)</f>
        <v>118571.4</v>
      </c>
      <c r="E63" s="554">
        <f>SUM(E64+E65+E67+E69+E78)</f>
        <v>90339.4</v>
      </c>
      <c r="F63" s="134">
        <f>SUM(F64+F65+F67+F69+F78)</f>
        <v>78107.8</v>
      </c>
      <c r="G63" s="214">
        <f>F63/D63*100</f>
        <v>65.87406406603954</v>
      </c>
      <c r="H63" s="215">
        <f>F63/E63*100</f>
        <v>86.46039269687424</v>
      </c>
    </row>
    <row r="64" spans="2:8" s="3" customFormat="1" ht="42" customHeight="1" hidden="1" thickBot="1">
      <c r="B64" s="216" t="s">
        <v>363</v>
      </c>
      <c r="C64" s="178" t="s">
        <v>364</v>
      </c>
      <c r="D64" s="555"/>
      <c r="E64" s="555"/>
      <c r="F64" s="279">
        <v>0</v>
      </c>
      <c r="G64" s="217"/>
      <c r="H64" s="218"/>
    </row>
    <row r="65" spans="2:8" s="3" customFormat="1" ht="13.5" customHeight="1" hidden="1" thickBot="1">
      <c r="B65" s="219" t="s">
        <v>243</v>
      </c>
      <c r="C65" s="220" t="s">
        <v>244</v>
      </c>
      <c r="D65" s="567">
        <f>SUM(D66)</f>
        <v>0</v>
      </c>
      <c r="E65" s="567">
        <f>SUM(E66)</f>
        <v>0</v>
      </c>
      <c r="F65" s="236">
        <f>SUM(F66)</f>
        <v>0</v>
      </c>
      <c r="G65" s="221" t="e">
        <f>#REF!/D65*100</f>
        <v>#REF!</v>
      </c>
      <c r="H65" s="222" t="e">
        <f aca="true" t="shared" si="8" ref="H65:H71">F65/E65*100</f>
        <v>#DIV/0!</v>
      </c>
    </row>
    <row r="66" spans="2:8" s="3" customFormat="1" ht="23.25" customHeight="1" hidden="1" thickBot="1" thickTop="1">
      <c r="B66" s="223" t="s">
        <v>308</v>
      </c>
      <c r="C66" s="200" t="s">
        <v>296</v>
      </c>
      <c r="D66" s="571">
        <v>0</v>
      </c>
      <c r="E66" s="571">
        <v>0</v>
      </c>
      <c r="F66" s="251">
        <v>0</v>
      </c>
      <c r="G66" s="129" t="e">
        <f>#REF!/D66*100</f>
        <v>#REF!</v>
      </c>
      <c r="H66" s="130" t="e">
        <f t="shared" si="8"/>
        <v>#DIV/0!</v>
      </c>
    </row>
    <row r="67" spans="2:8" s="3" customFormat="1" ht="26.25" hidden="1" thickBot="1">
      <c r="B67" s="219" t="s">
        <v>272</v>
      </c>
      <c r="C67" s="224" t="s">
        <v>309</v>
      </c>
      <c r="D67" s="557">
        <f>SUM(D68)</f>
        <v>45</v>
      </c>
      <c r="E67" s="557">
        <f>SUM(E68)</f>
        <v>33</v>
      </c>
      <c r="F67" s="169">
        <f>F68</f>
        <v>33</v>
      </c>
      <c r="G67" s="160">
        <f aca="true" t="shared" si="9" ref="G67:G77">F67/D67*100</f>
        <v>73.33333333333333</v>
      </c>
      <c r="H67" s="161">
        <f t="shared" si="8"/>
        <v>100</v>
      </c>
    </row>
    <row r="68" spans="2:8" s="3" customFormat="1" ht="24" hidden="1" thickBot="1" thickTop="1">
      <c r="B68" s="223" t="s">
        <v>145</v>
      </c>
      <c r="C68" s="225" t="s">
        <v>315</v>
      </c>
      <c r="D68" s="571">
        <v>45</v>
      </c>
      <c r="E68" s="571">
        <v>33</v>
      </c>
      <c r="F68" s="251">
        <v>33</v>
      </c>
      <c r="G68" s="92">
        <f t="shared" si="9"/>
        <v>73.33333333333333</v>
      </c>
      <c r="H68" s="100">
        <f t="shared" si="8"/>
        <v>100</v>
      </c>
    </row>
    <row r="69" spans="2:8" s="3" customFormat="1" ht="27.75" customHeight="1" hidden="1" thickBot="1">
      <c r="B69" s="226" t="s">
        <v>245</v>
      </c>
      <c r="C69" s="227" t="s">
        <v>246</v>
      </c>
      <c r="D69" s="556">
        <f>SUM(D70+D73+D75)</f>
        <v>114566.4</v>
      </c>
      <c r="E69" s="556">
        <f>SUM(E70+E73+E75)</f>
        <v>87576.4</v>
      </c>
      <c r="F69" s="228">
        <f>SUM(F70+F73+F75)</f>
        <v>76060.8</v>
      </c>
      <c r="G69" s="188">
        <f t="shared" si="9"/>
        <v>66.39014580191052</v>
      </c>
      <c r="H69" s="189">
        <f t="shared" si="8"/>
        <v>86.85079541977063</v>
      </c>
    </row>
    <row r="70" spans="2:8" s="3" customFormat="1" ht="56.25" customHeight="1" hidden="1" thickBot="1">
      <c r="B70" s="229" t="s">
        <v>247</v>
      </c>
      <c r="C70" s="230" t="s">
        <v>147</v>
      </c>
      <c r="D70" s="557">
        <f>SUM(D71+D72)</f>
        <v>113701.4</v>
      </c>
      <c r="E70" s="557">
        <f>SUM(E71+E72)</f>
        <v>86711.4</v>
      </c>
      <c r="F70" s="169">
        <f>SUM(F71+F72)</f>
        <v>75086.9</v>
      </c>
      <c r="G70" s="160">
        <f t="shared" si="9"/>
        <v>66.03867674452557</v>
      </c>
      <c r="H70" s="161">
        <f t="shared" si="8"/>
        <v>86.59403492505022</v>
      </c>
    </row>
    <row r="71" spans="2:8" s="3" customFormat="1" ht="52.5" customHeight="1" hidden="1" thickTop="1">
      <c r="B71" s="139" t="s">
        <v>146</v>
      </c>
      <c r="C71" s="231" t="s">
        <v>148</v>
      </c>
      <c r="D71" s="558">
        <v>111881.4</v>
      </c>
      <c r="E71" s="558">
        <v>85356.4</v>
      </c>
      <c r="F71" s="126">
        <v>73302.4</v>
      </c>
      <c r="G71" s="141">
        <f t="shared" si="9"/>
        <v>65.5179502580411</v>
      </c>
      <c r="H71" s="142">
        <f t="shared" si="8"/>
        <v>85.87803609336852</v>
      </c>
    </row>
    <row r="72" spans="2:8" s="3" customFormat="1" ht="54.75" customHeight="1" hidden="1" thickBot="1">
      <c r="B72" s="200" t="s">
        <v>34</v>
      </c>
      <c r="C72" s="200" t="s">
        <v>149</v>
      </c>
      <c r="D72" s="559">
        <v>1820</v>
      </c>
      <c r="E72" s="559">
        <v>1355</v>
      </c>
      <c r="F72" s="251">
        <v>1784.5</v>
      </c>
      <c r="G72" s="129">
        <f t="shared" si="9"/>
        <v>98.04945054945054</v>
      </c>
      <c r="H72" s="130">
        <f aca="true" t="shared" si="10" ref="H72:H77">F72/E72*100</f>
        <v>131.69741697416976</v>
      </c>
    </row>
    <row r="73" spans="1:9" s="3" customFormat="1" ht="46.5" customHeight="1" hidden="1" thickBot="1">
      <c r="A73" s="1"/>
      <c r="B73" s="232" t="s">
        <v>151</v>
      </c>
      <c r="C73" s="233" t="s">
        <v>150</v>
      </c>
      <c r="D73" s="560">
        <f>SUM(D74)</f>
        <v>695</v>
      </c>
      <c r="E73" s="560">
        <f>SUM(E74)</f>
        <v>695</v>
      </c>
      <c r="F73" s="242">
        <f>SUM(F74)</f>
        <v>823.6</v>
      </c>
      <c r="G73" s="129">
        <f t="shared" si="9"/>
        <v>118.50359712230217</v>
      </c>
      <c r="H73" s="130">
        <f t="shared" si="10"/>
        <v>118.50359712230217</v>
      </c>
      <c r="I73" s="1"/>
    </row>
    <row r="74" spans="1:9" s="3" customFormat="1" ht="51.75" customHeight="1" hidden="1" thickBot="1" thickTop="1">
      <c r="A74" s="1"/>
      <c r="B74" s="139" t="s">
        <v>349</v>
      </c>
      <c r="C74" s="521" t="s">
        <v>350</v>
      </c>
      <c r="D74" s="558">
        <v>695</v>
      </c>
      <c r="E74" s="126">
        <v>695</v>
      </c>
      <c r="F74" s="251">
        <v>823.6</v>
      </c>
      <c r="G74" s="129">
        <f t="shared" si="9"/>
        <v>118.50359712230217</v>
      </c>
      <c r="H74" s="130">
        <f t="shared" si="10"/>
        <v>118.50359712230217</v>
      </c>
      <c r="I74" s="1"/>
    </row>
    <row r="75" spans="1:9" s="3" customFormat="1" ht="75" customHeight="1" hidden="1" thickBot="1">
      <c r="A75" s="1"/>
      <c r="B75" s="234" t="s">
        <v>248</v>
      </c>
      <c r="C75" s="520" t="s">
        <v>297</v>
      </c>
      <c r="D75" s="561">
        <f>SUM(D76:D77)</f>
        <v>170</v>
      </c>
      <c r="E75" s="561">
        <f>SUM(E76:E77)</f>
        <v>170</v>
      </c>
      <c r="F75" s="236">
        <f>SUM(F76:F77)</f>
        <v>150.3</v>
      </c>
      <c r="G75" s="129">
        <f t="shared" si="9"/>
        <v>88.41176470588236</v>
      </c>
      <c r="H75" s="130">
        <f t="shared" si="10"/>
        <v>88.41176470588236</v>
      </c>
      <c r="I75" s="1"/>
    </row>
    <row r="76" spans="2:8" s="3" customFormat="1" ht="38.25" customHeight="1" hidden="1" thickBot="1" thickTop="1">
      <c r="B76" s="139" t="s">
        <v>152</v>
      </c>
      <c r="C76" s="231" t="s">
        <v>132</v>
      </c>
      <c r="D76" s="558">
        <v>170</v>
      </c>
      <c r="E76" s="558">
        <v>170</v>
      </c>
      <c r="F76" s="126">
        <v>150.3</v>
      </c>
      <c r="G76" s="129">
        <f t="shared" si="9"/>
        <v>88.41176470588236</v>
      </c>
      <c r="H76" s="130">
        <f t="shared" si="10"/>
        <v>88.41176470588236</v>
      </c>
    </row>
    <row r="77" spans="2:8" s="3" customFormat="1" ht="42" customHeight="1" hidden="1" thickBot="1" thickTop="1">
      <c r="B77" s="110" t="s">
        <v>249</v>
      </c>
      <c r="C77" s="237" t="s">
        <v>133</v>
      </c>
      <c r="D77" s="562">
        <v>0</v>
      </c>
      <c r="E77" s="562">
        <v>0</v>
      </c>
      <c r="F77" s="238">
        <v>0</v>
      </c>
      <c r="G77" s="129" t="e">
        <f t="shared" si="9"/>
        <v>#DIV/0!</v>
      </c>
      <c r="H77" s="130" t="e">
        <f t="shared" si="10"/>
        <v>#DIV/0!</v>
      </c>
    </row>
    <row r="78" spans="2:8" s="3" customFormat="1" ht="69.75" customHeight="1" hidden="1" thickBot="1">
      <c r="B78" s="241" t="s">
        <v>365</v>
      </c>
      <c r="C78" s="233" t="s">
        <v>366</v>
      </c>
      <c r="D78" s="560">
        <f>SUM(D79:D79)</f>
        <v>3960</v>
      </c>
      <c r="E78" s="560">
        <f>SUM(E79:E79)</f>
        <v>2730</v>
      </c>
      <c r="F78" s="242">
        <f>SUM(F79:F79)</f>
        <v>2014</v>
      </c>
      <c r="G78" s="129">
        <f aca="true" t="shared" si="11" ref="G78:G87">F78/D78*100</f>
        <v>50.85858585858586</v>
      </c>
      <c r="H78" s="130">
        <f aca="true" t="shared" si="12" ref="H78:H87">F78/E78*100</f>
        <v>73.77289377289378</v>
      </c>
    </row>
    <row r="79" spans="2:8" s="3" customFormat="1" ht="27.75" customHeight="1" hidden="1" thickBot="1" thickTop="1">
      <c r="B79" s="243" t="s">
        <v>367</v>
      </c>
      <c r="C79" s="244" t="s">
        <v>3</v>
      </c>
      <c r="D79" s="558">
        <v>3960</v>
      </c>
      <c r="E79" s="558">
        <v>2730</v>
      </c>
      <c r="F79" s="126">
        <v>2014</v>
      </c>
      <c r="G79" s="129">
        <f t="shared" si="11"/>
        <v>50.85858585858586</v>
      </c>
      <c r="H79" s="130">
        <f t="shared" si="12"/>
        <v>73.77289377289378</v>
      </c>
    </row>
    <row r="80" spans="2:8" s="3" customFormat="1" ht="16.5" thickBot="1">
      <c r="B80" s="245" t="s">
        <v>227</v>
      </c>
      <c r="C80" s="246" t="s">
        <v>228</v>
      </c>
      <c r="D80" s="563">
        <f>SUM(D81)</f>
        <v>30354</v>
      </c>
      <c r="E80" s="563">
        <f>SUM(E81)</f>
        <v>27068</v>
      </c>
      <c r="F80" s="247">
        <f>SUM(F81)</f>
        <v>29116.6</v>
      </c>
      <c r="G80" s="221">
        <f t="shared" si="11"/>
        <v>95.92343677933715</v>
      </c>
      <c r="H80" s="222">
        <f t="shared" si="12"/>
        <v>107.5683463868775</v>
      </c>
    </row>
    <row r="81" spans="2:8" s="3" customFormat="1" ht="28.5" customHeight="1" hidden="1" thickBot="1" thickTop="1">
      <c r="B81" s="131" t="s">
        <v>229</v>
      </c>
      <c r="C81" s="227" t="s">
        <v>230</v>
      </c>
      <c r="D81" s="564">
        <v>30354</v>
      </c>
      <c r="E81" s="564">
        <v>27068</v>
      </c>
      <c r="F81" s="733">
        <v>29116.6</v>
      </c>
      <c r="G81" s="129">
        <f t="shared" si="11"/>
        <v>95.92343677933715</v>
      </c>
      <c r="H81" s="130">
        <f t="shared" si="12"/>
        <v>107.5683463868775</v>
      </c>
    </row>
    <row r="82" spans="2:8" s="3" customFormat="1" ht="36.75" customHeight="1" thickBot="1" thickTop="1">
      <c r="B82" s="245" t="s">
        <v>168</v>
      </c>
      <c r="C82" s="246" t="s">
        <v>169</v>
      </c>
      <c r="D82" s="565">
        <f>D83+D84+D85+D86+D87+D88</f>
        <v>15109.9</v>
      </c>
      <c r="E82" s="565">
        <f>E83+E84+E85+E86+E87+E88</f>
        <v>10467.9</v>
      </c>
      <c r="F82" s="249">
        <f>F83+F84+F85+F86+F87+F88</f>
        <v>14762.2</v>
      </c>
      <c r="G82" s="221">
        <f t="shared" si="11"/>
        <v>97.69885968801913</v>
      </c>
      <c r="H82" s="222">
        <f t="shared" si="12"/>
        <v>141.0235099685706</v>
      </c>
    </row>
    <row r="83" spans="2:8" s="3" customFormat="1" ht="36.75" customHeight="1" hidden="1" thickTop="1">
      <c r="B83" s="368" t="s">
        <v>445</v>
      </c>
      <c r="C83" s="369" t="s">
        <v>468</v>
      </c>
      <c r="D83" s="566">
        <v>6557</v>
      </c>
      <c r="E83" s="566">
        <v>3973</v>
      </c>
      <c r="F83" s="126">
        <v>6398</v>
      </c>
      <c r="G83" s="141">
        <f t="shared" si="11"/>
        <v>97.57511056885771</v>
      </c>
      <c r="H83" s="142">
        <f t="shared" si="12"/>
        <v>161.03699974830104</v>
      </c>
    </row>
    <row r="84" spans="2:8" s="3" customFormat="1" ht="36.75" customHeight="1" hidden="1">
      <c r="B84" s="392" t="s">
        <v>447</v>
      </c>
      <c r="C84" s="411" t="s">
        <v>479</v>
      </c>
      <c r="D84" s="322">
        <v>3780</v>
      </c>
      <c r="E84" s="322">
        <v>2780</v>
      </c>
      <c r="F84" s="304">
        <v>3815.7</v>
      </c>
      <c r="G84" s="92">
        <f t="shared" si="11"/>
        <v>100.94444444444444</v>
      </c>
      <c r="H84" s="100">
        <f t="shared" si="12"/>
        <v>137.25539568345323</v>
      </c>
    </row>
    <row r="85" spans="2:8" s="3" customFormat="1" ht="51" customHeight="1" hidden="1">
      <c r="B85" s="302" t="s">
        <v>448</v>
      </c>
      <c r="C85" s="465" t="s">
        <v>503</v>
      </c>
      <c r="D85" s="637">
        <v>147.6</v>
      </c>
      <c r="E85" s="638">
        <v>142.6</v>
      </c>
      <c r="F85" s="307">
        <v>518</v>
      </c>
      <c r="G85" s="104">
        <f t="shared" si="11"/>
        <v>350.94850948509486</v>
      </c>
      <c r="H85" s="105">
        <f t="shared" si="12"/>
        <v>363.2538569424965</v>
      </c>
    </row>
    <row r="86" spans="2:8" s="3" customFormat="1" ht="40.5" customHeight="1" hidden="1">
      <c r="B86" s="392" t="s">
        <v>449</v>
      </c>
      <c r="C86" s="411" t="s">
        <v>469</v>
      </c>
      <c r="D86" s="639">
        <v>3713</v>
      </c>
      <c r="E86" s="640">
        <v>2660</v>
      </c>
      <c r="F86" s="294">
        <v>2754.2</v>
      </c>
      <c r="G86" s="104">
        <f t="shared" si="11"/>
        <v>74.17721518987341</v>
      </c>
      <c r="H86" s="105">
        <f t="shared" si="12"/>
        <v>103.54135338345864</v>
      </c>
    </row>
    <row r="87" spans="2:8" s="3" customFormat="1" ht="36.75" customHeight="1" hidden="1">
      <c r="B87" s="392" t="s">
        <v>450</v>
      </c>
      <c r="C87" s="411" t="s">
        <v>478</v>
      </c>
      <c r="D87" s="640">
        <v>912.3</v>
      </c>
      <c r="E87" s="640">
        <v>912.3</v>
      </c>
      <c r="F87" s="294">
        <v>912.3</v>
      </c>
      <c r="G87" s="104">
        <f t="shared" si="11"/>
        <v>100</v>
      </c>
      <c r="H87" s="105">
        <f t="shared" si="12"/>
        <v>100</v>
      </c>
    </row>
    <row r="88" spans="2:8" s="3" customFormat="1" ht="36.75" customHeight="1" hidden="1" thickBot="1">
      <c r="B88" s="131" t="s">
        <v>477</v>
      </c>
      <c r="C88" s="371" t="s">
        <v>478</v>
      </c>
      <c r="D88" s="641">
        <v>0</v>
      </c>
      <c r="E88" s="642">
        <v>0</v>
      </c>
      <c r="F88" s="304">
        <v>364</v>
      </c>
      <c r="G88" s="84"/>
      <c r="H88" s="85"/>
    </row>
    <row r="89" spans="2:8" s="3" customFormat="1" ht="36.75" customHeight="1" thickBot="1" thickTop="1">
      <c r="B89" s="71" t="s">
        <v>251</v>
      </c>
      <c r="C89" s="187" t="s">
        <v>252</v>
      </c>
      <c r="D89" s="73">
        <f>SUM(D90+D93+D95)</f>
        <v>3733</v>
      </c>
      <c r="E89" s="73">
        <f>SUM(E90+E93+E95)</f>
        <v>3250</v>
      </c>
      <c r="F89" s="74">
        <f>SUM(F90+F93+F95)</f>
        <v>3581.1000000000004</v>
      </c>
      <c r="G89" s="75">
        <f>F89/D89*100</f>
        <v>95.93088668631128</v>
      </c>
      <c r="H89" s="76">
        <f aca="true" t="shared" si="13" ref="H89:H99">F89/E89*100</f>
        <v>110.18769230769232</v>
      </c>
    </row>
    <row r="90" spans="2:8" s="3" customFormat="1" ht="16.5" customHeight="1" hidden="1" thickBot="1">
      <c r="B90" s="135" t="s">
        <v>35</v>
      </c>
      <c r="C90" s="224" t="s">
        <v>253</v>
      </c>
      <c r="D90" s="567">
        <f>SUM(D91:D92)</f>
        <v>0</v>
      </c>
      <c r="E90" s="567">
        <f>SUM(E91:E92)</f>
        <v>0</v>
      </c>
      <c r="F90" s="236">
        <f>SUM(F91:F92)</f>
        <v>0</v>
      </c>
      <c r="G90" s="221" t="e">
        <f>F90/D90*100</f>
        <v>#DIV/0!</v>
      </c>
      <c r="H90" s="222" t="e">
        <f t="shared" si="13"/>
        <v>#DIV/0!</v>
      </c>
    </row>
    <row r="91" spans="2:8" s="3" customFormat="1" ht="26.25" customHeight="1" hidden="1" thickBot="1" thickTop="1">
      <c r="B91" s="139" t="s">
        <v>153</v>
      </c>
      <c r="C91" s="256" t="s">
        <v>134</v>
      </c>
      <c r="D91" s="558">
        <v>0</v>
      </c>
      <c r="E91" s="558">
        <v>0</v>
      </c>
      <c r="F91" s="257">
        <v>0</v>
      </c>
      <c r="G91" s="258" t="e">
        <f>F91/D91*100</f>
        <v>#DIV/0!</v>
      </c>
      <c r="H91" s="259" t="e">
        <f t="shared" si="13"/>
        <v>#DIV/0!</v>
      </c>
    </row>
    <row r="92" spans="2:8" s="3" customFormat="1" ht="16.5" hidden="1" thickBot="1">
      <c r="B92" s="174" t="s">
        <v>2</v>
      </c>
      <c r="C92" s="260" t="s">
        <v>5</v>
      </c>
      <c r="D92" s="317">
        <v>0</v>
      </c>
      <c r="E92" s="317">
        <v>0</v>
      </c>
      <c r="F92" s="251">
        <v>0</v>
      </c>
      <c r="G92" s="261"/>
      <c r="H92" s="262" t="e">
        <f t="shared" si="13"/>
        <v>#DIV/0!</v>
      </c>
    </row>
    <row r="93" spans="2:8" s="3" customFormat="1" ht="33.75" customHeight="1" hidden="1" thickBot="1">
      <c r="B93" s="263" t="s">
        <v>254</v>
      </c>
      <c r="C93" s="224" t="s">
        <v>255</v>
      </c>
      <c r="D93" s="567">
        <f>D94</f>
        <v>700</v>
      </c>
      <c r="E93" s="567">
        <f>E94</f>
        <v>500</v>
      </c>
      <c r="F93" s="236">
        <f>F94</f>
        <v>343.4</v>
      </c>
      <c r="G93" s="160">
        <f aca="true" t="shared" si="14" ref="G93:G102">F93/D93*100</f>
        <v>49.05714285714286</v>
      </c>
      <c r="H93" s="161">
        <f t="shared" si="13"/>
        <v>68.67999999999999</v>
      </c>
    </row>
    <row r="94" spans="2:8" s="3" customFormat="1" ht="35.25" hidden="1" thickBot="1" thickTop="1">
      <c r="B94" s="264" t="s">
        <v>33</v>
      </c>
      <c r="C94" s="265" t="s">
        <v>32</v>
      </c>
      <c r="D94" s="568">
        <v>700</v>
      </c>
      <c r="E94" s="568">
        <v>500</v>
      </c>
      <c r="F94" s="266">
        <v>343.4</v>
      </c>
      <c r="G94" s="267">
        <f t="shared" si="14"/>
        <v>49.05714285714286</v>
      </c>
      <c r="H94" s="268">
        <f t="shared" si="13"/>
        <v>68.67999999999999</v>
      </c>
    </row>
    <row r="95" spans="2:8" s="3" customFormat="1" ht="24" customHeight="1" hidden="1" thickBot="1">
      <c r="B95" s="181" t="s">
        <v>403</v>
      </c>
      <c r="C95" s="190" t="s">
        <v>154</v>
      </c>
      <c r="D95" s="567">
        <f>D96+D98+D100</f>
        <v>3033</v>
      </c>
      <c r="E95" s="567">
        <f>E96+E98+E100</f>
        <v>2750</v>
      </c>
      <c r="F95" s="236">
        <f>SUM(F96:F100)</f>
        <v>3237.7000000000003</v>
      </c>
      <c r="G95" s="160">
        <f t="shared" si="14"/>
        <v>106.74909330695681</v>
      </c>
      <c r="H95" s="161">
        <f t="shared" si="13"/>
        <v>117.73454545454547</v>
      </c>
    </row>
    <row r="96" spans="2:8" s="3" customFormat="1" ht="29.25" customHeight="1" hidden="1" thickTop="1">
      <c r="B96" s="98" t="s">
        <v>370</v>
      </c>
      <c r="C96" s="269" t="s">
        <v>351</v>
      </c>
      <c r="D96" s="569">
        <v>1130</v>
      </c>
      <c r="E96" s="569">
        <v>1047</v>
      </c>
      <c r="F96" s="270">
        <v>1195.9</v>
      </c>
      <c r="G96" s="92">
        <f>F96/D96*100</f>
        <v>105.83185840707965</v>
      </c>
      <c r="H96" s="100">
        <f t="shared" si="13"/>
        <v>114.22158548233048</v>
      </c>
    </row>
    <row r="97" spans="2:8" s="3" customFormat="1" ht="41.25" customHeight="1" hidden="1" thickBot="1">
      <c r="B97" s="143" t="s">
        <v>298</v>
      </c>
      <c r="C97" s="237" t="s">
        <v>135</v>
      </c>
      <c r="D97" s="570">
        <v>0</v>
      </c>
      <c r="E97" s="570">
        <v>0</v>
      </c>
      <c r="F97" s="238">
        <v>0</v>
      </c>
      <c r="G97" s="92" t="e">
        <f>F97/D97*100</f>
        <v>#DIV/0!</v>
      </c>
      <c r="H97" s="100" t="e">
        <f t="shared" si="13"/>
        <v>#DIV/0!</v>
      </c>
    </row>
    <row r="98" spans="2:8" s="3" customFormat="1" ht="41.25" customHeight="1" hidden="1" thickBot="1">
      <c r="B98" s="271" t="s">
        <v>402</v>
      </c>
      <c r="C98" s="272" t="s">
        <v>404</v>
      </c>
      <c r="D98" s="571">
        <v>1903</v>
      </c>
      <c r="E98" s="571">
        <v>1703</v>
      </c>
      <c r="F98" s="248">
        <v>1968</v>
      </c>
      <c r="G98" s="92">
        <f>F98/D98*100</f>
        <v>103.41565948502365</v>
      </c>
      <c r="H98" s="100">
        <f t="shared" si="13"/>
        <v>115.56077510275983</v>
      </c>
    </row>
    <row r="99" spans="2:8" s="3" customFormat="1" ht="41.25" customHeight="1" hidden="1" thickBot="1">
      <c r="B99" s="143"/>
      <c r="C99" s="200"/>
      <c r="D99" s="571"/>
      <c r="E99" s="571"/>
      <c r="F99" s="248"/>
      <c r="G99" s="92" t="e">
        <f>F99/D99*100</f>
        <v>#DIV/0!</v>
      </c>
      <c r="H99" s="100" t="e">
        <f t="shared" si="13"/>
        <v>#DIV/0!</v>
      </c>
    </row>
    <row r="100" spans="2:8" s="3" customFormat="1" ht="41.25" customHeight="1" hidden="1" thickBot="1">
      <c r="B100" s="143" t="s">
        <v>405</v>
      </c>
      <c r="C100" s="200" t="s">
        <v>406</v>
      </c>
      <c r="D100" s="571">
        <v>0</v>
      </c>
      <c r="E100" s="571">
        <v>0</v>
      </c>
      <c r="F100" s="248">
        <v>73.8</v>
      </c>
      <c r="G100" s="92"/>
      <c r="H100" s="100"/>
    </row>
    <row r="101" spans="2:8" s="3" customFormat="1" ht="16.5" hidden="1" thickBot="1">
      <c r="B101" s="71" t="s">
        <v>300</v>
      </c>
      <c r="C101" s="187" t="s">
        <v>257</v>
      </c>
      <c r="D101" s="73">
        <f aca="true" t="shared" si="15" ref="D101:F102">SUM(D102)</f>
        <v>0</v>
      </c>
      <c r="E101" s="73">
        <f t="shared" si="15"/>
        <v>0</v>
      </c>
      <c r="F101" s="74">
        <f t="shared" si="15"/>
        <v>0</v>
      </c>
      <c r="G101" s="188" t="e">
        <f t="shared" si="14"/>
        <v>#DIV/0!</v>
      </c>
      <c r="H101" s="189" t="e">
        <f>F101/E101*100</f>
        <v>#DIV/0!</v>
      </c>
    </row>
    <row r="102" spans="2:8" s="3" customFormat="1" ht="24.75" hidden="1" thickBot="1">
      <c r="B102" s="135" t="s">
        <v>258</v>
      </c>
      <c r="C102" s="273" t="s">
        <v>259</v>
      </c>
      <c r="D102" s="567">
        <f t="shared" si="15"/>
        <v>0</v>
      </c>
      <c r="E102" s="567">
        <f t="shared" si="15"/>
        <v>0</v>
      </c>
      <c r="F102" s="236">
        <f t="shared" si="15"/>
        <v>0</v>
      </c>
      <c r="G102" s="160" t="e">
        <f t="shared" si="14"/>
        <v>#DIV/0!</v>
      </c>
      <c r="H102" s="161" t="e">
        <f>F102/E102*100</f>
        <v>#DIV/0!</v>
      </c>
    </row>
    <row r="103" spans="2:8" s="3" customFormat="1" ht="25.5" hidden="1" thickBot="1" thickTop="1">
      <c r="B103" s="174" t="s">
        <v>36</v>
      </c>
      <c r="C103" s="260" t="s">
        <v>301</v>
      </c>
      <c r="D103" s="571">
        <v>0</v>
      </c>
      <c r="E103" s="571">
        <v>0</v>
      </c>
      <c r="F103" s="274">
        <v>0</v>
      </c>
      <c r="G103" s="129" t="e">
        <f>F103/D103*100</f>
        <v>#DIV/0!</v>
      </c>
      <c r="H103" s="130" t="e">
        <f>F103/E103*100</f>
        <v>#DIV/0!</v>
      </c>
    </row>
    <row r="104" spans="2:8" s="3" customFormat="1" ht="16.5" thickBot="1">
      <c r="B104" s="71" t="s">
        <v>260</v>
      </c>
      <c r="C104" s="187" t="s">
        <v>261</v>
      </c>
      <c r="D104" s="74">
        <f>D105+D106+D107+D109+D111+D113+D114+D115+D116+D118+D119+D123+D110+D112+D108+D117</f>
        <v>2823</v>
      </c>
      <c r="E104" s="74">
        <f>E105+E106+E107+E109+E111+E113+E114+E115+E116+E118+E119+E123+E110+E112+E108+E117</f>
        <v>2029.4</v>
      </c>
      <c r="F104" s="74">
        <f>F105+F106+F107+F109+F111+F113+F114+F115+F116+F118+F119+F123+F110+F112+F108+F117</f>
        <v>1283.8</v>
      </c>
      <c r="G104" s="275">
        <f>F104/D104*100</f>
        <v>45.476443499822885</v>
      </c>
      <c r="H104" s="276">
        <f>F104/E104*100</f>
        <v>63.26007687001084</v>
      </c>
    </row>
    <row r="105" spans="2:8" s="3" customFormat="1" ht="35.25" customHeight="1" hidden="1" thickBot="1">
      <c r="B105" s="277" t="s">
        <v>325</v>
      </c>
      <c r="C105" s="278" t="s">
        <v>324</v>
      </c>
      <c r="D105" s="546">
        <v>7</v>
      </c>
      <c r="E105" s="546">
        <v>5</v>
      </c>
      <c r="F105" s="279">
        <v>12.5</v>
      </c>
      <c r="G105" s="280">
        <f>F105/D105*100</f>
        <v>178.57142857142858</v>
      </c>
      <c r="H105" s="281">
        <f>F105/E105*100</f>
        <v>250</v>
      </c>
    </row>
    <row r="106" spans="2:8" s="3" customFormat="1" ht="42" customHeight="1" hidden="1" thickBot="1">
      <c r="B106" s="282" t="s">
        <v>326</v>
      </c>
      <c r="C106" s="283" t="s">
        <v>333</v>
      </c>
      <c r="D106" s="310">
        <v>0</v>
      </c>
      <c r="E106" s="310">
        <v>0</v>
      </c>
      <c r="F106" s="284">
        <v>0</v>
      </c>
      <c r="G106" s="285"/>
      <c r="H106" s="286"/>
    </row>
    <row r="107" spans="2:8" s="3" customFormat="1" ht="52.5" customHeight="1" hidden="1" thickBot="1">
      <c r="B107" s="287" t="s">
        <v>327</v>
      </c>
      <c r="C107" s="288" t="s">
        <v>334</v>
      </c>
      <c r="D107" s="310">
        <v>0</v>
      </c>
      <c r="E107" s="310">
        <v>0</v>
      </c>
      <c r="F107" s="284">
        <v>0</v>
      </c>
      <c r="G107" s="188"/>
      <c r="H107" s="189"/>
    </row>
    <row r="108" spans="2:8" s="3" customFormat="1" ht="52.5" customHeight="1" hidden="1" thickBot="1">
      <c r="B108" s="287" t="s">
        <v>433</v>
      </c>
      <c r="C108" s="288" t="s">
        <v>334</v>
      </c>
      <c r="D108" s="546">
        <v>0</v>
      </c>
      <c r="E108" s="546">
        <v>0</v>
      </c>
      <c r="F108" s="279">
        <v>0</v>
      </c>
      <c r="G108" s="129"/>
      <c r="H108" s="130"/>
    </row>
    <row r="109" spans="2:8" s="3" customFormat="1" ht="45" customHeight="1" hidden="1" thickBot="1">
      <c r="B109" s="289" t="s">
        <v>4</v>
      </c>
      <c r="C109" s="290" t="s">
        <v>37</v>
      </c>
      <c r="D109" s="592">
        <v>15</v>
      </c>
      <c r="E109" s="592">
        <v>5</v>
      </c>
      <c r="F109" s="291">
        <v>0</v>
      </c>
      <c r="G109" s="280">
        <f aca="true" t="shared" si="16" ref="G109:G116">F109/D109*100</f>
        <v>0</v>
      </c>
      <c r="H109" s="281">
        <f aca="true" t="shared" si="17" ref="H109:H116">F109/E109*100</f>
        <v>0</v>
      </c>
    </row>
    <row r="110" spans="2:8" s="3" customFormat="1" ht="35.25" customHeight="1" hidden="1" thickBot="1">
      <c r="B110" s="292" t="s">
        <v>49</v>
      </c>
      <c r="C110" s="293" t="s">
        <v>23</v>
      </c>
      <c r="D110" s="572">
        <v>0</v>
      </c>
      <c r="E110" s="315">
        <v>0</v>
      </c>
      <c r="F110" s="294">
        <v>13.3</v>
      </c>
      <c r="G110" s="280"/>
      <c r="H110" s="281"/>
    </row>
    <row r="111" spans="2:8" s="3" customFormat="1" ht="36.75" customHeight="1" hidden="1" thickBot="1">
      <c r="B111" s="295" t="s">
        <v>13</v>
      </c>
      <c r="C111" s="296" t="s">
        <v>38</v>
      </c>
      <c r="D111" s="573">
        <v>0</v>
      </c>
      <c r="E111" s="574">
        <v>0</v>
      </c>
      <c r="F111" s="297">
        <v>0</v>
      </c>
      <c r="G111" s="280" t="e">
        <f t="shared" si="16"/>
        <v>#DIV/0!</v>
      </c>
      <c r="H111" s="281" t="e">
        <f t="shared" si="17"/>
        <v>#DIV/0!</v>
      </c>
    </row>
    <row r="112" spans="2:8" s="3" customFormat="1" ht="36.75" customHeight="1" hidden="1" thickBot="1">
      <c r="B112" s="298" t="s">
        <v>371</v>
      </c>
      <c r="C112" s="296" t="s">
        <v>38</v>
      </c>
      <c r="D112" s="316">
        <v>0</v>
      </c>
      <c r="E112" s="315">
        <v>0</v>
      </c>
      <c r="F112" s="294">
        <v>0</v>
      </c>
      <c r="G112" s="280" t="e">
        <f t="shared" si="16"/>
        <v>#DIV/0!</v>
      </c>
      <c r="H112" s="281" t="e">
        <f t="shared" si="17"/>
        <v>#DIV/0!</v>
      </c>
    </row>
    <row r="113" spans="2:8" s="3" customFormat="1" ht="36.75" customHeight="1" hidden="1" thickBot="1">
      <c r="B113" s="287" t="s">
        <v>480</v>
      </c>
      <c r="C113" s="300" t="s">
        <v>303</v>
      </c>
      <c r="D113" s="571">
        <v>1200</v>
      </c>
      <c r="E113" s="571">
        <v>900</v>
      </c>
      <c r="F113" s="251">
        <v>150</v>
      </c>
      <c r="G113" s="280">
        <f t="shared" si="16"/>
        <v>12.5</v>
      </c>
      <c r="H113" s="281">
        <f t="shared" si="17"/>
        <v>16.666666666666664</v>
      </c>
    </row>
    <row r="114" spans="2:8" s="3" customFormat="1" ht="36.75" customHeight="1" hidden="1" thickBot="1">
      <c r="B114" s="287" t="s">
        <v>481</v>
      </c>
      <c r="C114" s="300" t="s">
        <v>303</v>
      </c>
      <c r="D114" s="571"/>
      <c r="E114" s="571"/>
      <c r="F114" s="251">
        <v>20</v>
      </c>
      <c r="G114" s="280"/>
      <c r="H114" s="281"/>
    </row>
    <row r="115" spans="2:8" s="3" customFormat="1" ht="36.75" customHeight="1" hidden="1" thickBot="1">
      <c r="B115" s="298" t="s">
        <v>434</v>
      </c>
      <c r="C115" s="300" t="s">
        <v>335</v>
      </c>
      <c r="D115" s="571">
        <v>6</v>
      </c>
      <c r="E115" s="571">
        <v>4.4</v>
      </c>
      <c r="F115" s="251">
        <v>0</v>
      </c>
      <c r="G115" s="280">
        <f t="shared" si="16"/>
        <v>0</v>
      </c>
      <c r="H115" s="281">
        <f t="shared" si="17"/>
        <v>0</v>
      </c>
    </row>
    <row r="116" spans="2:8" s="3" customFormat="1" ht="43.5" customHeight="1" hidden="1" thickBot="1">
      <c r="B116" s="287" t="s">
        <v>419</v>
      </c>
      <c r="C116" s="300" t="s">
        <v>499</v>
      </c>
      <c r="D116" s="284">
        <v>149</v>
      </c>
      <c r="E116" s="571">
        <v>142</v>
      </c>
      <c r="F116" s="251">
        <v>191.8</v>
      </c>
      <c r="G116" s="280">
        <f t="shared" si="16"/>
        <v>128.72483221476512</v>
      </c>
      <c r="H116" s="281">
        <f t="shared" si="17"/>
        <v>135.07042253521126</v>
      </c>
    </row>
    <row r="117" spans="2:8" s="3" customFormat="1" ht="39.75" customHeight="1" hidden="1" thickBot="1">
      <c r="B117" s="301" t="s">
        <v>435</v>
      </c>
      <c r="C117" s="91" t="s">
        <v>436</v>
      </c>
      <c r="D117" s="310">
        <v>0</v>
      </c>
      <c r="E117" s="571">
        <v>0</v>
      </c>
      <c r="F117" s="251">
        <v>5.1</v>
      </c>
      <c r="G117" s="129"/>
      <c r="H117" s="130"/>
    </row>
    <row r="118" spans="2:8" s="3" customFormat="1" ht="43.5" customHeight="1" hidden="1" thickBot="1">
      <c r="B118" s="287" t="s">
        <v>160</v>
      </c>
      <c r="C118" s="300" t="s">
        <v>39</v>
      </c>
      <c r="D118" s="310">
        <v>180</v>
      </c>
      <c r="E118" s="310">
        <v>137</v>
      </c>
      <c r="F118" s="284">
        <v>78.8</v>
      </c>
      <c r="G118" s="188">
        <f>F118/D118*100</f>
        <v>43.77777777777778</v>
      </c>
      <c r="H118" s="189">
        <f>F118/E118*100</f>
        <v>57.518248175182485</v>
      </c>
    </row>
    <row r="119" spans="2:8" s="3" customFormat="1" ht="33" customHeight="1" hidden="1" thickBot="1">
      <c r="B119" s="302" t="s">
        <v>48</v>
      </c>
      <c r="C119" s="303" t="s">
        <v>16</v>
      </c>
      <c r="D119" s="569">
        <v>255</v>
      </c>
      <c r="E119" s="569">
        <v>121</v>
      </c>
      <c r="F119" s="304">
        <v>238.9</v>
      </c>
      <c r="G119" s="92">
        <f>F119/D119*100</f>
        <v>93.68627450980392</v>
      </c>
      <c r="H119" s="100">
        <f>F119/E119*100</f>
        <v>197.43801652892563</v>
      </c>
    </row>
    <row r="120" spans="2:8" s="3" customFormat="1" ht="15.75" hidden="1" thickBot="1">
      <c r="B120" s="98"/>
      <c r="C120" s="183"/>
      <c r="D120" s="571">
        <v>0</v>
      </c>
      <c r="E120" s="571">
        <v>0</v>
      </c>
      <c r="F120" s="251">
        <v>0</v>
      </c>
      <c r="G120" s="129" t="e">
        <f>F120/D120*100</f>
        <v>#DIV/0!</v>
      </c>
      <c r="H120" s="130" t="e">
        <f>F120/E120*100</f>
        <v>#DIV/0!</v>
      </c>
    </row>
    <row r="121" spans="2:8" s="3" customFormat="1" ht="26.25" hidden="1" thickBot="1">
      <c r="B121" s="252" t="s">
        <v>49</v>
      </c>
      <c r="C121" s="305" t="s">
        <v>23</v>
      </c>
      <c r="D121" s="557"/>
      <c r="E121" s="557"/>
      <c r="F121" s="169"/>
      <c r="G121" s="239"/>
      <c r="H121" s="240"/>
    </row>
    <row r="122" spans="2:8" s="3" customFormat="1" ht="16.5" hidden="1" thickBot="1" thickTop="1">
      <c r="B122" s="306"/>
      <c r="C122" s="300"/>
      <c r="D122" s="317"/>
      <c r="E122" s="317"/>
      <c r="F122" s="307"/>
      <c r="G122" s="285" t="e">
        <f aca="true" t="shared" si="18" ref="G122:G127">F122/D122*100</f>
        <v>#DIV/0!</v>
      </c>
      <c r="H122" s="286" t="e">
        <f aca="true" t="shared" si="19" ref="H122:H127">F122/E122*100</f>
        <v>#DIV/0!</v>
      </c>
    </row>
    <row r="123" spans="2:8" s="3" customFormat="1" ht="26.25" hidden="1" thickBot="1">
      <c r="B123" s="308" t="s">
        <v>14</v>
      </c>
      <c r="C123" s="309" t="s">
        <v>40</v>
      </c>
      <c r="D123" s="310">
        <f>D124+D125+D126+D129+D130+D131+D132+D133+D134+D135+D127+D128+D136</f>
        <v>1011</v>
      </c>
      <c r="E123" s="310">
        <f>E124+E125+E126+E129+E130+E131+E132+E133+E134+E135+E127+E128+E136</f>
        <v>715</v>
      </c>
      <c r="F123" s="310">
        <f>F124+F125+F126+F129+F130+F131+F132+F133+F134+F135+F127+F128+F136</f>
        <v>573.4000000000001</v>
      </c>
      <c r="G123" s="188">
        <f t="shared" si="18"/>
        <v>56.71612265084076</v>
      </c>
      <c r="H123" s="189">
        <f t="shared" si="19"/>
        <v>80.19580419580421</v>
      </c>
    </row>
    <row r="124" spans="2:8" s="3" customFormat="1" ht="34.5" customHeight="1" hidden="1" thickTop="1">
      <c r="B124" s="311" t="s">
        <v>377</v>
      </c>
      <c r="C124" s="99" t="s">
        <v>378</v>
      </c>
      <c r="D124" s="291">
        <v>74</v>
      </c>
      <c r="E124" s="593">
        <v>45</v>
      </c>
      <c r="F124" s="537">
        <v>54.5</v>
      </c>
      <c r="G124" s="280">
        <f t="shared" si="18"/>
        <v>73.64864864864865</v>
      </c>
      <c r="H124" s="100">
        <f t="shared" si="19"/>
        <v>121.1111111111111</v>
      </c>
    </row>
    <row r="125" spans="2:8" s="3" customFormat="1" ht="34.5" customHeight="1" hidden="1">
      <c r="B125" s="312" t="s">
        <v>379</v>
      </c>
      <c r="C125" s="99" t="s">
        <v>380</v>
      </c>
      <c r="D125" s="304">
        <v>16</v>
      </c>
      <c r="E125" s="593">
        <v>12</v>
      </c>
      <c r="F125" s="537">
        <v>20.4</v>
      </c>
      <c r="G125" s="92">
        <f t="shared" si="18"/>
        <v>127.49999999999999</v>
      </c>
      <c r="H125" s="100">
        <f t="shared" si="19"/>
        <v>170</v>
      </c>
    </row>
    <row r="126" spans="2:8" s="3" customFormat="1" ht="34.5" hidden="1" thickBot="1">
      <c r="B126" s="312" t="s">
        <v>15</v>
      </c>
      <c r="C126" s="99" t="s">
        <v>42</v>
      </c>
      <c r="D126" s="294">
        <v>16</v>
      </c>
      <c r="E126" s="575">
        <v>12</v>
      </c>
      <c r="F126" s="313">
        <v>0</v>
      </c>
      <c r="G126" s="104">
        <f t="shared" si="18"/>
        <v>0</v>
      </c>
      <c r="H126" s="105">
        <f t="shared" si="19"/>
        <v>0</v>
      </c>
    </row>
    <row r="127" spans="2:8" s="3" customFormat="1" ht="42" customHeight="1" hidden="1" thickBot="1" thickTop="1">
      <c r="B127" s="314" t="s">
        <v>373</v>
      </c>
      <c r="C127" s="99" t="s">
        <v>374</v>
      </c>
      <c r="D127" s="294">
        <v>5</v>
      </c>
      <c r="E127" s="594">
        <v>4</v>
      </c>
      <c r="F127" s="315">
        <v>0</v>
      </c>
      <c r="G127" s="148">
        <f t="shared" si="18"/>
        <v>0</v>
      </c>
      <c r="H127" s="149">
        <f t="shared" si="19"/>
        <v>0</v>
      </c>
    </row>
    <row r="128" spans="2:8" s="3" customFormat="1" ht="35.25" customHeight="1" hidden="1" thickBot="1" thickTop="1">
      <c r="B128" s="314" t="s">
        <v>375</v>
      </c>
      <c r="C128" s="99" t="s">
        <v>376</v>
      </c>
      <c r="D128" s="316">
        <v>16</v>
      </c>
      <c r="E128" s="316">
        <v>16</v>
      </c>
      <c r="F128" s="316">
        <v>7.5</v>
      </c>
      <c r="G128" s="148">
        <v>0</v>
      </c>
      <c r="H128" s="149">
        <v>0</v>
      </c>
    </row>
    <row r="129" spans="2:8" s="3" customFormat="1" ht="24" hidden="1" thickBot="1" thickTop="1">
      <c r="B129" s="312" t="s">
        <v>20</v>
      </c>
      <c r="C129" s="99" t="s">
        <v>44</v>
      </c>
      <c r="D129" s="307">
        <v>5</v>
      </c>
      <c r="E129" s="586">
        <v>3</v>
      </c>
      <c r="F129" s="317">
        <v>2.5</v>
      </c>
      <c r="G129" s="148">
        <f aca="true" t="shared" si="20" ref="G129:G135">F129/D129*100</f>
        <v>50</v>
      </c>
      <c r="H129" s="149">
        <f aca="true" t="shared" si="21" ref="H129:H135">F129/E129*100</f>
        <v>83.33333333333334</v>
      </c>
    </row>
    <row r="130" spans="2:8" s="3" customFormat="1" ht="34.5" hidden="1" thickTop="1">
      <c r="B130" s="318" t="s">
        <v>143</v>
      </c>
      <c r="C130" s="99" t="s">
        <v>310</v>
      </c>
      <c r="D130" s="294">
        <v>15</v>
      </c>
      <c r="E130" s="575">
        <v>12</v>
      </c>
      <c r="F130" s="313">
        <v>43</v>
      </c>
      <c r="G130" s="148">
        <f t="shared" si="20"/>
        <v>286.6666666666667</v>
      </c>
      <c r="H130" s="149">
        <f t="shared" si="21"/>
        <v>358.33333333333337</v>
      </c>
    </row>
    <row r="131" spans="2:8" s="3" customFormat="1" ht="30" customHeight="1" hidden="1">
      <c r="B131" s="318" t="s">
        <v>17</v>
      </c>
      <c r="C131" s="102" t="s">
        <v>43</v>
      </c>
      <c r="D131" s="294">
        <v>360</v>
      </c>
      <c r="E131" s="575">
        <v>240</v>
      </c>
      <c r="F131" s="313">
        <v>110.2</v>
      </c>
      <c r="G131" s="104">
        <f t="shared" si="20"/>
        <v>30.61111111111111</v>
      </c>
      <c r="H131" s="105">
        <f t="shared" si="21"/>
        <v>45.916666666666664</v>
      </c>
    </row>
    <row r="132" spans="2:8" s="3" customFormat="1" ht="37.5" customHeight="1" hidden="1">
      <c r="B132" s="312" t="s">
        <v>141</v>
      </c>
      <c r="C132" s="319" t="s">
        <v>47</v>
      </c>
      <c r="D132" s="294">
        <v>134</v>
      </c>
      <c r="E132" s="575">
        <v>101</v>
      </c>
      <c r="F132" s="313">
        <v>111.3</v>
      </c>
      <c r="G132" s="104">
        <f t="shared" si="20"/>
        <v>83.05970149253731</v>
      </c>
      <c r="H132" s="105">
        <f t="shared" si="21"/>
        <v>110.19801980198018</v>
      </c>
    </row>
    <row r="133" spans="2:8" s="3" customFormat="1" ht="22.5" hidden="1">
      <c r="B133" s="318" t="s">
        <v>19</v>
      </c>
      <c r="C133" s="320" t="s">
        <v>45</v>
      </c>
      <c r="D133" s="294">
        <v>0</v>
      </c>
      <c r="E133" s="575">
        <v>0</v>
      </c>
      <c r="F133" s="313">
        <v>0</v>
      </c>
      <c r="G133" s="104" t="e">
        <f t="shared" si="20"/>
        <v>#DIV/0!</v>
      </c>
      <c r="H133" s="105" t="e">
        <f t="shared" si="21"/>
        <v>#DIV/0!</v>
      </c>
    </row>
    <row r="134" spans="2:8" s="3" customFormat="1" ht="22.5" hidden="1">
      <c r="B134" s="321" t="s">
        <v>50</v>
      </c>
      <c r="C134" s="320" t="s">
        <v>41</v>
      </c>
      <c r="D134" s="294">
        <v>0</v>
      </c>
      <c r="E134" s="575">
        <v>0</v>
      </c>
      <c r="F134" s="313">
        <v>0</v>
      </c>
      <c r="G134" s="104" t="e">
        <f t="shared" si="20"/>
        <v>#DIV/0!</v>
      </c>
      <c r="H134" s="105" t="e">
        <f t="shared" si="21"/>
        <v>#DIV/0!</v>
      </c>
    </row>
    <row r="135" spans="2:8" s="3" customFormat="1" ht="34.5" hidden="1" thickBot="1">
      <c r="B135" s="318" t="s">
        <v>18</v>
      </c>
      <c r="C135" s="166" t="s">
        <v>46</v>
      </c>
      <c r="D135" s="304">
        <v>370</v>
      </c>
      <c r="E135" s="593">
        <v>270</v>
      </c>
      <c r="F135" s="322">
        <v>90</v>
      </c>
      <c r="G135" s="92">
        <f t="shared" si="20"/>
        <v>24.324324324324326</v>
      </c>
      <c r="H135" s="100">
        <f t="shared" si="21"/>
        <v>33.33333333333333</v>
      </c>
    </row>
    <row r="136" spans="2:8" s="3" customFormat="1" ht="34.5" hidden="1" thickBot="1">
      <c r="B136" s="318" t="s">
        <v>497</v>
      </c>
      <c r="C136" s="166" t="s">
        <v>498</v>
      </c>
      <c r="D136" s="251">
        <v>0</v>
      </c>
      <c r="E136" s="576">
        <v>0</v>
      </c>
      <c r="F136" s="571">
        <v>134</v>
      </c>
      <c r="G136" s="129"/>
      <c r="H136" s="130"/>
    </row>
    <row r="137" spans="2:8" s="3" customFormat="1" ht="16.5" thickBot="1">
      <c r="B137" s="213" t="s">
        <v>263</v>
      </c>
      <c r="C137" s="323" t="s">
        <v>264</v>
      </c>
      <c r="D137" s="73">
        <f>SUM(D138+D141)</f>
        <v>5343</v>
      </c>
      <c r="E137" s="73">
        <f>SUM(E138+E141)</f>
        <v>3566</v>
      </c>
      <c r="F137" s="74">
        <f>SUM(F138+F141+F140)</f>
        <v>1520.8000000000002</v>
      </c>
      <c r="G137" s="275">
        <f>F137/D137*100</f>
        <v>28.46341006924949</v>
      </c>
      <c r="H137" s="276">
        <f>F137/E137*100</f>
        <v>42.64722378014583</v>
      </c>
    </row>
    <row r="138" spans="2:8" s="3" customFormat="1" ht="13.5" customHeight="1" hidden="1" thickBot="1">
      <c r="B138" s="219" t="s">
        <v>265</v>
      </c>
      <c r="C138" s="324" t="s">
        <v>204</v>
      </c>
      <c r="D138" s="568">
        <f>SUM(D139)</f>
        <v>0</v>
      </c>
      <c r="E138" s="568">
        <f>SUM(E139)</f>
        <v>0</v>
      </c>
      <c r="F138" s="266">
        <f>SUM(F139)</f>
        <v>135</v>
      </c>
      <c r="G138" s="108"/>
      <c r="H138" s="109"/>
    </row>
    <row r="139" spans="2:8" s="3" customFormat="1" ht="30" customHeight="1" hidden="1" thickBot="1" thickTop="1">
      <c r="B139" s="223" t="s">
        <v>51</v>
      </c>
      <c r="C139" s="325" t="s">
        <v>302</v>
      </c>
      <c r="D139" s="310">
        <v>0</v>
      </c>
      <c r="E139" s="310">
        <v>0</v>
      </c>
      <c r="F139" s="284">
        <v>135</v>
      </c>
      <c r="G139" s="188"/>
      <c r="H139" s="189"/>
    </row>
    <row r="140" spans="2:8" s="3" customFormat="1" ht="30" customHeight="1" hidden="1" thickBot="1">
      <c r="B140" s="223"/>
      <c r="C140" s="260"/>
      <c r="D140" s="595"/>
      <c r="E140" s="596"/>
      <c r="F140" s="307"/>
      <c r="G140" s="108"/>
      <c r="H140" s="109"/>
    </row>
    <row r="141" spans="2:8" s="3" customFormat="1" ht="15" customHeight="1" hidden="1" thickBot="1">
      <c r="B141" s="86" t="s">
        <v>266</v>
      </c>
      <c r="C141" s="326" t="s">
        <v>201</v>
      </c>
      <c r="D141" s="597">
        <f>SUM(D142)</f>
        <v>5343</v>
      </c>
      <c r="E141" s="598">
        <f>SUM(E142)</f>
        <v>3566</v>
      </c>
      <c r="F141" s="284">
        <f>SUM(F142)</f>
        <v>1385.8000000000002</v>
      </c>
      <c r="G141" s="275">
        <f>F141/D141*100</f>
        <v>25.936739659367404</v>
      </c>
      <c r="H141" s="276">
        <f>F141/E141*100</f>
        <v>38.861469433538986</v>
      </c>
    </row>
    <row r="142" spans="2:8" s="3" customFormat="1" ht="15.75" customHeight="1" hidden="1">
      <c r="B142" s="327" t="s">
        <v>336</v>
      </c>
      <c r="C142" s="328" t="s">
        <v>27</v>
      </c>
      <c r="D142" s="592">
        <f>SUM(D143:D145)</f>
        <v>5343</v>
      </c>
      <c r="E142" s="592">
        <f>SUM(E143:E145)</f>
        <v>3566</v>
      </c>
      <c r="F142" s="291">
        <f>F143+F144+F145</f>
        <v>1385.8000000000002</v>
      </c>
      <c r="G142" s="280">
        <f>F142/D142*100</f>
        <v>25.936739659367404</v>
      </c>
      <c r="H142" s="281">
        <f>F142/E142*100</f>
        <v>38.861469433538986</v>
      </c>
    </row>
    <row r="143" spans="2:8" s="3" customFormat="1" ht="15.75" customHeight="1" hidden="1">
      <c r="B143" s="329" t="s">
        <v>396</v>
      </c>
      <c r="C143" s="330" t="s">
        <v>397</v>
      </c>
      <c r="D143" s="569">
        <v>2600</v>
      </c>
      <c r="E143" s="569">
        <v>1056</v>
      </c>
      <c r="F143" s="304">
        <v>1128.4</v>
      </c>
      <c r="G143" s="108">
        <f>F143/D143*100</f>
        <v>43.400000000000006</v>
      </c>
      <c r="H143" s="109">
        <f>F143/E143*100</f>
        <v>106.85606060606061</v>
      </c>
    </row>
    <row r="144" spans="2:8" s="3" customFormat="1" ht="15.75" customHeight="1" hidden="1">
      <c r="B144" s="329" t="s">
        <v>338</v>
      </c>
      <c r="C144" s="331" t="s">
        <v>398</v>
      </c>
      <c r="D144" s="313"/>
      <c r="E144" s="313"/>
      <c r="F144" s="294">
        <v>0</v>
      </c>
      <c r="G144" s="104"/>
      <c r="H144" s="105"/>
    </row>
    <row r="145" spans="2:8" s="3" customFormat="1" ht="15.75" customHeight="1" hidden="1" thickBot="1">
      <c r="B145" s="223" t="s">
        <v>52</v>
      </c>
      <c r="C145" s="332" t="s">
        <v>337</v>
      </c>
      <c r="D145" s="317">
        <v>2743</v>
      </c>
      <c r="E145" s="317">
        <v>2510</v>
      </c>
      <c r="F145" s="307">
        <v>257.4</v>
      </c>
      <c r="G145" s="239">
        <f>F145/D145*100</f>
        <v>9.383886255924171</v>
      </c>
      <c r="H145" s="240">
        <f>F145/E145*100</f>
        <v>10.254980079681273</v>
      </c>
    </row>
    <row r="146" spans="2:8" s="3" customFormat="1" ht="17.25" customHeight="1" thickBot="1">
      <c r="B146" s="333" t="s">
        <v>28</v>
      </c>
      <c r="C146" s="334" t="s">
        <v>29</v>
      </c>
      <c r="D146" s="599">
        <f>SUM(D147)</f>
        <v>0</v>
      </c>
      <c r="E146" s="599">
        <f>SUM(E147)</f>
        <v>0</v>
      </c>
      <c r="F146" s="335">
        <f>SUM(F147)</f>
        <v>0</v>
      </c>
      <c r="G146" s="92"/>
      <c r="H146" s="100"/>
    </row>
    <row r="147" spans="2:8" s="3" customFormat="1" ht="20.25" customHeight="1" hidden="1" thickBot="1">
      <c r="B147" s="223" t="s">
        <v>53</v>
      </c>
      <c r="C147" s="186" t="s">
        <v>30</v>
      </c>
      <c r="D147" s="571">
        <v>0</v>
      </c>
      <c r="E147" s="571">
        <v>0</v>
      </c>
      <c r="F147" s="251">
        <v>0</v>
      </c>
      <c r="G147" s="129"/>
      <c r="H147" s="130"/>
    </row>
    <row r="148" spans="2:8" s="3" customFormat="1" ht="37.5" customHeight="1" thickBot="1">
      <c r="B148" s="336"/>
      <c r="C148" s="337" t="s">
        <v>202</v>
      </c>
      <c r="D148" s="73">
        <f>D11+D62</f>
        <v>638156.3</v>
      </c>
      <c r="E148" s="73">
        <f>E11+E62</f>
        <v>469422.69999999995</v>
      </c>
      <c r="F148" s="74">
        <f>F11+F62</f>
        <v>445233.3</v>
      </c>
      <c r="G148" s="275">
        <f aca="true" t="shared" si="22" ref="G148:G155">F148/D148*100</f>
        <v>69.76869146320422</v>
      </c>
      <c r="H148" s="262">
        <f aca="true" t="shared" si="23" ref="H148:H155">F148/E148*100</f>
        <v>94.84698971736988</v>
      </c>
    </row>
    <row r="149" spans="2:8" s="3" customFormat="1" ht="24.75" customHeight="1" thickBot="1">
      <c r="B149" s="71" t="s">
        <v>305</v>
      </c>
      <c r="C149" s="338" t="s">
        <v>306</v>
      </c>
      <c r="D149" s="73">
        <f>SUM(D150+D264+D278)</f>
        <v>1527662.4</v>
      </c>
      <c r="E149" s="73">
        <f>SUM(E150+E264+E278)</f>
        <v>1210957.8</v>
      </c>
      <c r="F149" s="74">
        <f>SUM(F150+F264+F278)</f>
        <v>1048818.3</v>
      </c>
      <c r="G149" s="115">
        <f t="shared" si="22"/>
        <v>68.65510992481062</v>
      </c>
      <c r="H149" s="89">
        <f t="shared" si="23"/>
        <v>86.61063994137534</v>
      </c>
    </row>
    <row r="150" spans="2:8" s="3" customFormat="1" ht="31.5" customHeight="1" thickBot="1">
      <c r="B150" s="77" t="s">
        <v>307</v>
      </c>
      <c r="C150" s="339" t="s">
        <v>279</v>
      </c>
      <c r="D150" s="340">
        <f>SUM(D151+D156+D203+D266)</f>
        <v>1332783.5</v>
      </c>
      <c r="E150" s="340">
        <f>SUM(E151+E156+E203+E266)</f>
        <v>1016368.2000000001</v>
      </c>
      <c r="F150" s="341">
        <f>SUM(F151+F156+F203+F266)</f>
        <v>871820.7</v>
      </c>
      <c r="G150" s="115">
        <f t="shared" si="22"/>
        <v>65.41352740336296</v>
      </c>
      <c r="H150" s="89">
        <f t="shared" si="23"/>
        <v>85.7780379197224</v>
      </c>
    </row>
    <row r="151" spans="2:8" s="3" customFormat="1" ht="19.5" customHeight="1" thickBot="1">
      <c r="B151" s="342" t="s">
        <v>268</v>
      </c>
      <c r="C151" s="343" t="s">
        <v>470</v>
      </c>
      <c r="D151" s="563">
        <f>SUM(D152:D155)</f>
        <v>523098.9</v>
      </c>
      <c r="E151" s="563">
        <f>SUM(E152:E155)</f>
        <v>440213.4</v>
      </c>
      <c r="F151" s="247">
        <f>SUM(F152:F155)</f>
        <v>369511.19999999995</v>
      </c>
      <c r="G151" s="344">
        <f t="shared" si="22"/>
        <v>70.63887918709061</v>
      </c>
      <c r="H151" s="345">
        <f t="shared" si="23"/>
        <v>83.9391077145766</v>
      </c>
    </row>
    <row r="152" spans="2:8" s="3" customFormat="1" ht="39.75" customHeight="1" hidden="1" thickBot="1" thickTop="1">
      <c r="B152" s="346" t="s">
        <v>54</v>
      </c>
      <c r="C152" s="256" t="s">
        <v>304</v>
      </c>
      <c r="D152" s="558">
        <v>331542</v>
      </c>
      <c r="E152" s="569">
        <v>248656.5</v>
      </c>
      <c r="F152" s="257">
        <v>215502.3</v>
      </c>
      <c r="G152" s="148">
        <f t="shared" si="22"/>
        <v>64.99999999999999</v>
      </c>
      <c r="H152" s="149">
        <f t="shared" si="23"/>
        <v>86.66666666666666</v>
      </c>
    </row>
    <row r="153" spans="2:8" s="3" customFormat="1" ht="39.75" customHeight="1" hidden="1" thickBot="1" thickTop="1">
      <c r="B153" s="347" t="s">
        <v>55</v>
      </c>
      <c r="C153" s="348" t="s">
        <v>358</v>
      </c>
      <c r="D153" s="727">
        <v>191556.9</v>
      </c>
      <c r="E153" s="313">
        <v>191556.9</v>
      </c>
      <c r="F153" s="349">
        <v>154008.9</v>
      </c>
      <c r="G153" s="148">
        <f>F153/D153*100</f>
        <v>80.3985134443082</v>
      </c>
      <c r="H153" s="149">
        <f>F153/E153*100</f>
        <v>80.3985134443082</v>
      </c>
    </row>
    <row r="154" spans="2:8" s="3" customFormat="1" ht="39.75" customHeight="1" hidden="1">
      <c r="B154" s="350" t="s">
        <v>368</v>
      </c>
      <c r="C154" s="351" t="s">
        <v>369</v>
      </c>
      <c r="D154" s="577">
        <v>0</v>
      </c>
      <c r="E154" s="577">
        <v>0</v>
      </c>
      <c r="F154" s="352">
        <v>0</v>
      </c>
      <c r="G154" s="353"/>
      <c r="H154" s="354"/>
    </row>
    <row r="155" spans="2:8" s="3" customFormat="1" ht="25.5" customHeight="1" hidden="1" thickBot="1">
      <c r="B155" s="355" t="s">
        <v>56</v>
      </c>
      <c r="C155" s="184" t="s">
        <v>57</v>
      </c>
      <c r="D155" s="578">
        <v>0</v>
      </c>
      <c r="E155" s="578">
        <v>0</v>
      </c>
      <c r="F155" s="356">
        <v>0</v>
      </c>
      <c r="G155" s="357" t="e">
        <f t="shared" si="22"/>
        <v>#DIV/0!</v>
      </c>
      <c r="H155" s="358" t="e">
        <f t="shared" si="23"/>
        <v>#DIV/0!</v>
      </c>
    </row>
    <row r="156" spans="2:8" s="3" customFormat="1" ht="26.25" customHeight="1" thickBot="1" thickTop="1">
      <c r="B156" s="359" t="s">
        <v>269</v>
      </c>
      <c r="C156" s="360" t="s">
        <v>471</v>
      </c>
      <c r="D156" s="554">
        <f>D157+D158+D164+D165+D159+D162+D167+D190+D194+D163</f>
        <v>126168.4</v>
      </c>
      <c r="E156" s="633">
        <f>E157+E158+E164+E165+E159+E162+E167+E190+E194+E163</f>
        <v>94466.7</v>
      </c>
      <c r="F156" s="723">
        <f>F157+F158+F164+F165+F159+F162+F167+F190+F194+F163</f>
        <v>78013</v>
      </c>
      <c r="G156" s="89">
        <f aca="true" t="shared" si="24" ref="G156:G161">F156/D156*100</f>
        <v>61.83243981852825</v>
      </c>
      <c r="H156" s="89">
        <f aca="true" t="shared" si="25" ref="H156:H161">F156/E156*100</f>
        <v>82.5825396674172</v>
      </c>
    </row>
    <row r="157" spans="2:8" s="3" customFormat="1" ht="57" customHeight="1" hidden="1" thickBot="1">
      <c r="B157" s="361"/>
      <c r="C157" s="362"/>
      <c r="D157" s="643"/>
      <c r="E157" s="316"/>
      <c r="F157" s="316"/>
      <c r="G157" s="89"/>
      <c r="H157" s="363"/>
    </row>
    <row r="158" spans="2:8" s="3" customFormat="1" ht="39.75" customHeight="1" hidden="1" thickBot="1">
      <c r="B158" s="364" t="s">
        <v>420</v>
      </c>
      <c r="C158" s="365" t="s">
        <v>421</v>
      </c>
      <c r="D158" s="644">
        <v>0</v>
      </c>
      <c r="E158" s="724">
        <v>0</v>
      </c>
      <c r="F158" s="725">
        <v>0</v>
      </c>
      <c r="G158" s="89" t="e">
        <f t="shared" si="24"/>
        <v>#DIV/0!</v>
      </c>
      <c r="H158" s="363" t="e">
        <f t="shared" si="25"/>
        <v>#DIV/0!</v>
      </c>
    </row>
    <row r="159" spans="2:8" s="3" customFormat="1" ht="57.75" customHeight="1" hidden="1" thickBot="1">
      <c r="B159" s="234" t="s">
        <v>339</v>
      </c>
      <c r="C159" s="367" t="s">
        <v>330</v>
      </c>
      <c r="D159" s="646">
        <f>D160+D161</f>
        <v>0</v>
      </c>
      <c r="E159" s="724">
        <f>E160+E161</f>
        <v>0</v>
      </c>
      <c r="F159" s="724">
        <f>F160+F161</f>
        <v>0</v>
      </c>
      <c r="G159" s="97" t="e">
        <f t="shared" si="24"/>
        <v>#DIV/0!</v>
      </c>
      <c r="H159" s="97" t="e">
        <f t="shared" si="25"/>
        <v>#DIV/0!</v>
      </c>
    </row>
    <row r="160" spans="2:8" s="3" customFormat="1" ht="41.25" customHeight="1" hidden="1" thickTop="1">
      <c r="B160" s="368" t="s">
        <v>339</v>
      </c>
      <c r="C160" s="369" t="s">
        <v>331</v>
      </c>
      <c r="D160" s="648">
        <v>0</v>
      </c>
      <c r="E160" s="724">
        <v>0</v>
      </c>
      <c r="F160" s="725">
        <v>0</v>
      </c>
      <c r="G160" s="142" t="e">
        <f t="shared" si="24"/>
        <v>#DIV/0!</v>
      </c>
      <c r="H160" s="100" t="e">
        <f t="shared" si="25"/>
        <v>#DIV/0!</v>
      </c>
    </row>
    <row r="161" spans="2:8" s="3" customFormat="1" ht="39" customHeight="1" hidden="1" thickBot="1">
      <c r="B161" s="131" t="s">
        <v>340</v>
      </c>
      <c r="C161" s="371" t="s">
        <v>332</v>
      </c>
      <c r="D161" s="650">
        <v>0</v>
      </c>
      <c r="E161" s="724">
        <v>0</v>
      </c>
      <c r="F161" s="725">
        <v>0</v>
      </c>
      <c r="G161" s="130" t="e">
        <f t="shared" si="24"/>
        <v>#DIV/0!</v>
      </c>
      <c r="H161" s="240" t="e">
        <f t="shared" si="25"/>
        <v>#DIV/0!</v>
      </c>
    </row>
    <row r="162" spans="2:8" s="3" customFormat="1" ht="52.5" customHeight="1" hidden="1" thickBot="1">
      <c r="B162" s="174" t="s">
        <v>412</v>
      </c>
      <c r="C162" s="362" t="s">
        <v>399</v>
      </c>
      <c r="D162" s="643">
        <v>0</v>
      </c>
      <c r="E162" s="316">
        <v>0</v>
      </c>
      <c r="F162" s="316">
        <v>0</v>
      </c>
      <c r="G162" s="89" t="e">
        <f>F162/D162*100</f>
        <v>#DIV/0!</v>
      </c>
      <c r="H162" s="363" t="e">
        <f>F162/E162*100</f>
        <v>#DIV/0!</v>
      </c>
    </row>
    <row r="163" spans="2:8" s="3" customFormat="1" ht="70.5" customHeight="1" hidden="1" thickBot="1">
      <c r="B163" s="174"/>
      <c r="C163" s="362"/>
      <c r="D163" s="652"/>
      <c r="E163" s="316"/>
      <c r="F163" s="316"/>
      <c r="G163" s="218"/>
      <c r="H163" s="358"/>
    </row>
    <row r="164" spans="2:8" s="3" customFormat="1" ht="33.75" customHeight="1" hidden="1" thickBot="1">
      <c r="B164" s="86"/>
      <c r="C164" s="362"/>
      <c r="D164" s="653"/>
      <c r="E164" s="724"/>
      <c r="F164" s="316"/>
      <c r="G164" s="161"/>
      <c r="H164" s="161"/>
    </row>
    <row r="165" spans="2:8" s="3" customFormat="1" ht="36" customHeight="1" hidden="1" thickBot="1" thickTop="1">
      <c r="B165" s="374"/>
      <c r="C165" s="375"/>
      <c r="D165" s="654"/>
      <c r="E165" s="724"/>
      <c r="F165" s="316"/>
      <c r="G165" s="142"/>
      <c r="H165" s="142"/>
    </row>
    <row r="166" spans="2:8" s="3" customFormat="1" ht="51.75" customHeight="1" hidden="1" thickBot="1">
      <c r="B166" s="264" t="s">
        <v>87</v>
      </c>
      <c r="C166" s="376" t="s">
        <v>174</v>
      </c>
      <c r="D166" s="656">
        <v>0</v>
      </c>
      <c r="E166" s="724">
        <v>0</v>
      </c>
      <c r="F166" s="316">
        <v>0</v>
      </c>
      <c r="G166" s="240"/>
      <c r="H166" s="240"/>
    </row>
    <row r="167" spans="2:8" s="3" customFormat="1" ht="54" customHeight="1" hidden="1" thickBot="1" thickTop="1">
      <c r="B167" s="378" t="s">
        <v>88</v>
      </c>
      <c r="C167" s="379" t="s">
        <v>58</v>
      </c>
      <c r="D167" s="650">
        <f>D174+D169+D173+D175+D181+D188+D189</f>
        <v>107031.3</v>
      </c>
      <c r="E167" s="724">
        <f>E174+E169+E173+E175+E181+E188+E189</f>
        <v>75968.9</v>
      </c>
      <c r="F167" s="726">
        <f>F169+F173+F175+F181+F188+F189</f>
        <v>59693.2</v>
      </c>
      <c r="G167" s="130">
        <f>F167/D167*100</f>
        <v>55.77172285116596</v>
      </c>
      <c r="H167" s="130">
        <f>F167/E167*100</f>
        <v>78.57583827066075</v>
      </c>
    </row>
    <row r="168" spans="2:8" s="3" customFormat="1" ht="30.75" customHeight="1" hidden="1" thickBot="1" thickTop="1">
      <c r="B168" s="380"/>
      <c r="C168" s="381" t="s">
        <v>175</v>
      </c>
      <c r="D168" s="658">
        <f>D167</f>
        <v>107031.3</v>
      </c>
      <c r="E168" s="724">
        <f>E167</f>
        <v>75968.9</v>
      </c>
      <c r="F168" s="726">
        <f>F167</f>
        <v>59693.2</v>
      </c>
      <c r="G168" s="149">
        <f aca="true" t="shared" si="26" ref="G168:G180">F168/D168*100</f>
        <v>55.77172285116596</v>
      </c>
      <c r="H168" s="149">
        <f aca="true" t="shared" si="27" ref="H168:H180">F168/E168*100</f>
        <v>78.57583827066075</v>
      </c>
    </row>
    <row r="169" spans="2:8" s="3" customFormat="1" ht="30.75" customHeight="1" hidden="1" thickBot="1">
      <c r="B169" s="382" t="s">
        <v>89</v>
      </c>
      <c r="C169" s="383" t="s">
        <v>59</v>
      </c>
      <c r="D169" s="659">
        <v>0</v>
      </c>
      <c r="E169" s="724">
        <v>0</v>
      </c>
      <c r="F169" s="316">
        <v>0</v>
      </c>
      <c r="G169" s="149" t="e">
        <f t="shared" si="26"/>
        <v>#DIV/0!</v>
      </c>
      <c r="H169" s="149" t="e">
        <f t="shared" si="27"/>
        <v>#DIV/0!</v>
      </c>
    </row>
    <row r="170" spans="2:8" s="3" customFormat="1" ht="30.75" customHeight="1" hidden="1" thickBot="1" thickTop="1">
      <c r="B170" s="302" t="s">
        <v>90</v>
      </c>
      <c r="C170" s="384" t="s">
        <v>176</v>
      </c>
      <c r="D170" s="656">
        <v>0</v>
      </c>
      <c r="E170" s="724">
        <v>0</v>
      </c>
      <c r="F170" s="316">
        <v>8000</v>
      </c>
      <c r="G170" s="149" t="e">
        <f t="shared" si="26"/>
        <v>#DIV/0!</v>
      </c>
      <c r="H170" s="149" t="e">
        <f t="shared" si="27"/>
        <v>#DIV/0!</v>
      </c>
    </row>
    <row r="171" spans="2:8" s="3" customFormat="1" ht="30.75" customHeight="1" hidden="1" thickBot="1">
      <c r="B171" s="302" t="s">
        <v>91</v>
      </c>
      <c r="C171" s="384" t="s">
        <v>178</v>
      </c>
      <c r="D171" s="661">
        <v>0</v>
      </c>
      <c r="E171" s="724">
        <v>0</v>
      </c>
      <c r="F171" s="316">
        <v>0</v>
      </c>
      <c r="G171" s="149" t="e">
        <f t="shared" si="26"/>
        <v>#DIV/0!</v>
      </c>
      <c r="H171" s="149" t="e">
        <f t="shared" si="27"/>
        <v>#DIV/0!</v>
      </c>
    </row>
    <row r="172" spans="2:8" s="3" customFormat="1" ht="30.75" customHeight="1" hidden="1" thickBot="1" thickTop="1">
      <c r="B172" s="386" t="s">
        <v>92</v>
      </c>
      <c r="C172" s="387" t="s">
        <v>177</v>
      </c>
      <c r="D172" s="662">
        <v>0</v>
      </c>
      <c r="E172" s="724">
        <v>0</v>
      </c>
      <c r="F172" s="316">
        <v>0</v>
      </c>
      <c r="G172" s="149" t="e">
        <f t="shared" si="26"/>
        <v>#DIV/0!</v>
      </c>
      <c r="H172" s="149" t="e">
        <f t="shared" si="27"/>
        <v>#DIV/0!</v>
      </c>
    </row>
    <row r="173" spans="2:8" s="3" customFormat="1" ht="30.75" customHeight="1" hidden="1" thickBot="1">
      <c r="B173" s="306" t="s">
        <v>93</v>
      </c>
      <c r="C173" s="388" t="s">
        <v>60</v>
      </c>
      <c r="D173" s="658">
        <v>0</v>
      </c>
      <c r="E173" s="724">
        <v>0</v>
      </c>
      <c r="F173" s="316">
        <v>0</v>
      </c>
      <c r="G173" s="149" t="e">
        <f t="shared" si="26"/>
        <v>#DIV/0!</v>
      </c>
      <c r="H173" s="149" t="e">
        <f t="shared" si="27"/>
        <v>#DIV/0!</v>
      </c>
    </row>
    <row r="174" spans="2:8" s="3" customFormat="1" ht="30.75" customHeight="1" hidden="1" thickBot="1" thickTop="1">
      <c r="B174" s="587" t="s">
        <v>89</v>
      </c>
      <c r="C174" s="588" t="s">
        <v>491</v>
      </c>
      <c r="D174" s="661">
        <v>8800.5</v>
      </c>
      <c r="E174" s="724">
        <v>0</v>
      </c>
      <c r="F174" s="316">
        <v>0</v>
      </c>
      <c r="G174" s="149">
        <f t="shared" si="26"/>
        <v>0</v>
      </c>
      <c r="H174" s="149"/>
    </row>
    <row r="175" spans="2:8" s="3" customFormat="1" ht="30.75" customHeight="1" hidden="1" thickBot="1" thickTop="1">
      <c r="B175" s="181" t="s">
        <v>94</v>
      </c>
      <c r="C175" s="391" t="s">
        <v>179</v>
      </c>
      <c r="D175" s="653">
        <f>D177+D179+D180</f>
        <v>54093.8</v>
      </c>
      <c r="E175" s="647">
        <v>40656.9</v>
      </c>
      <c r="F175" s="722">
        <f>F177+F179+F180</f>
        <v>24381.2</v>
      </c>
      <c r="G175" s="148">
        <f t="shared" si="26"/>
        <v>45.072078500678444</v>
      </c>
      <c r="H175" s="149">
        <f t="shared" si="27"/>
        <v>59.96817268409544</v>
      </c>
    </row>
    <row r="176" spans="2:8" s="3" customFormat="1" ht="24.75" hidden="1" thickBot="1" thickTop="1">
      <c r="B176" s="302" t="s">
        <v>250</v>
      </c>
      <c r="C176" s="384" t="s">
        <v>180</v>
      </c>
      <c r="D176" s="648">
        <v>0</v>
      </c>
      <c r="E176" s="649">
        <v>0</v>
      </c>
      <c r="F176" s="373">
        <v>0</v>
      </c>
      <c r="G176" s="148" t="e">
        <f t="shared" si="26"/>
        <v>#DIV/0!</v>
      </c>
      <c r="H176" s="149" t="e">
        <f t="shared" si="27"/>
        <v>#DIV/0!</v>
      </c>
    </row>
    <row r="177" spans="2:8" s="3" customFormat="1" ht="27" customHeight="1" hidden="1" thickBot="1" thickTop="1">
      <c r="B177" s="392" t="s">
        <v>95</v>
      </c>
      <c r="C177" s="393" t="s">
        <v>180</v>
      </c>
      <c r="D177" s="659">
        <v>25841.4</v>
      </c>
      <c r="E177" s="664">
        <v>14908.5</v>
      </c>
      <c r="F177" s="394">
        <v>14908.5</v>
      </c>
      <c r="G177" s="148">
        <f t="shared" si="26"/>
        <v>57.692307692307686</v>
      </c>
      <c r="H177" s="149">
        <f t="shared" si="27"/>
        <v>100</v>
      </c>
    </row>
    <row r="178" spans="2:8" s="3" customFormat="1" ht="31.5" customHeight="1" hidden="1">
      <c r="B178" s="392" t="s">
        <v>96</v>
      </c>
      <c r="C178" s="393" t="s">
        <v>181</v>
      </c>
      <c r="D178" s="659">
        <v>0</v>
      </c>
      <c r="E178" s="664">
        <v>0</v>
      </c>
      <c r="F178" s="395">
        <v>0</v>
      </c>
      <c r="G178" s="148" t="e">
        <f t="shared" si="26"/>
        <v>#DIV/0!</v>
      </c>
      <c r="H178" s="149" t="e">
        <f t="shared" si="27"/>
        <v>#DIV/0!</v>
      </c>
    </row>
    <row r="179" spans="2:8" s="3" customFormat="1" ht="27" customHeight="1" hidden="1" thickBot="1" thickTop="1">
      <c r="B179" s="396" t="s">
        <v>393</v>
      </c>
      <c r="C179" s="397" t="s">
        <v>182</v>
      </c>
      <c r="D179" s="648">
        <v>18779.7</v>
      </c>
      <c r="E179" s="649">
        <v>16275.7</v>
      </c>
      <c r="F179" s="398">
        <v>0</v>
      </c>
      <c r="G179" s="148">
        <f t="shared" si="26"/>
        <v>0</v>
      </c>
      <c r="H179" s="149">
        <f t="shared" si="27"/>
        <v>0</v>
      </c>
    </row>
    <row r="180" spans="2:8" s="541" customFormat="1" ht="26.25" customHeight="1" hidden="1" thickBot="1" thickTop="1">
      <c r="B180" s="131" t="s">
        <v>394</v>
      </c>
      <c r="C180" s="399" t="s">
        <v>381</v>
      </c>
      <c r="D180" s="650">
        <v>9472.7</v>
      </c>
      <c r="E180" s="651">
        <v>9472.7</v>
      </c>
      <c r="F180" s="377">
        <v>9472.7</v>
      </c>
      <c r="G180" s="148">
        <f t="shared" si="26"/>
        <v>100</v>
      </c>
      <c r="H180" s="149">
        <f t="shared" si="27"/>
        <v>100</v>
      </c>
    </row>
    <row r="181" spans="2:8" s="3" customFormat="1" ht="33" customHeight="1" hidden="1" thickBot="1">
      <c r="B181" s="94" t="s">
        <v>97</v>
      </c>
      <c r="C181" s="400" t="s">
        <v>183</v>
      </c>
      <c r="D181" s="653">
        <f>D183+D184+D186+D187</f>
        <v>44137</v>
      </c>
      <c r="E181" s="615">
        <f>E183+E184+E186+E187</f>
        <v>35312</v>
      </c>
      <c r="F181" s="612">
        <f>F183+F184+F186+F187</f>
        <v>35312</v>
      </c>
      <c r="G181" s="160">
        <f>F181/D181*100</f>
        <v>80.00543761469969</v>
      </c>
      <c r="H181" s="161">
        <f>F181/E181*100</f>
        <v>100</v>
      </c>
    </row>
    <row r="182" spans="2:8" s="3" customFormat="1" ht="33" customHeight="1" hidden="1" thickBot="1" thickTop="1">
      <c r="B182" s="401"/>
      <c r="C182" s="402" t="s">
        <v>184</v>
      </c>
      <c r="D182" s="656"/>
      <c r="E182" s="657"/>
      <c r="F182" s="403"/>
      <c r="G182" s="108"/>
      <c r="H182" s="109"/>
    </row>
    <row r="183" spans="2:8" s="3" customFormat="1" ht="31.5" customHeight="1" hidden="1" thickTop="1">
      <c r="B183" s="374" t="s">
        <v>98</v>
      </c>
      <c r="C183" s="404" t="s">
        <v>61</v>
      </c>
      <c r="D183" s="654">
        <v>0</v>
      </c>
      <c r="E183" s="649">
        <v>0</v>
      </c>
      <c r="F183" s="370">
        <v>0</v>
      </c>
      <c r="G183" s="104" t="e">
        <f>F183/D183*100</f>
        <v>#DIV/0!</v>
      </c>
      <c r="H183" s="268" t="e">
        <f>F183/E183*100</f>
        <v>#DIV/0!</v>
      </c>
    </row>
    <row r="184" spans="2:8" s="3" customFormat="1" ht="21" customHeight="1" hidden="1" thickBot="1" thickTop="1">
      <c r="B184" s="392" t="s">
        <v>99</v>
      </c>
      <c r="C184" s="393" t="s">
        <v>21</v>
      </c>
      <c r="D184" s="659">
        <v>44137</v>
      </c>
      <c r="E184" s="664">
        <v>35312</v>
      </c>
      <c r="F184" s="370">
        <v>35312</v>
      </c>
      <c r="G184" s="104">
        <f>F184/D184*100</f>
        <v>80.00543761469969</v>
      </c>
      <c r="H184" s="105">
        <f>F184/E184*100</f>
        <v>100</v>
      </c>
    </row>
    <row r="185" spans="2:8" s="3" customFormat="1" ht="12.75" customHeight="1" hidden="1" thickBot="1">
      <c r="B185" s="302" t="s">
        <v>100</v>
      </c>
      <c r="C185" s="384" t="s">
        <v>22</v>
      </c>
      <c r="D185" s="656" t="e">
        <f>E185+F185+#REF!+#REF!</f>
        <v>#REF!</v>
      </c>
      <c r="E185" s="657">
        <v>0</v>
      </c>
      <c r="F185" s="395"/>
      <c r="G185" s="104"/>
      <c r="H185" s="105"/>
    </row>
    <row r="186" spans="2:8" s="3" customFormat="1" ht="16.5" hidden="1" thickBot="1">
      <c r="B186" s="302" t="s">
        <v>101</v>
      </c>
      <c r="C186" s="384" t="s">
        <v>62</v>
      </c>
      <c r="D186" s="658">
        <v>0</v>
      </c>
      <c r="E186" s="645">
        <v>0</v>
      </c>
      <c r="F186" s="405">
        <v>0</v>
      </c>
      <c r="G186" s="104"/>
      <c r="H186" s="105"/>
    </row>
    <row r="187" spans="2:8" s="3" customFormat="1" ht="47.25" customHeight="1" hidden="1" thickBot="1">
      <c r="B187" s="392" t="s">
        <v>382</v>
      </c>
      <c r="C187" s="393" t="s">
        <v>383</v>
      </c>
      <c r="D187" s="656">
        <v>0</v>
      </c>
      <c r="E187" s="657">
        <v>0</v>
      </c>
      <c r="F187" s="406">
        <v>0</v>
      </c>
      <c r="G187" s="104"/>
      <c r="H187" s="105"/>
    </row>
    <row r="188" spans="2:8" s="3" customFormat="1" ht="47.25" customHeight="1" hidden="1" thickBot="1">
      <c r="B188" s="101" t="s">
        <v>384</v>
      </c>
      <c r="C188" s="407" t="s">
        <v>385</v>
      </c>
      <c r="D188" s="650">
        <v>0</v>
      </c>
      <c r="E188" s="651"/>
      <c r="F188" s="385"/>
      <c r="G188" s="285"/>
      <c r="H188" s="286"/>
    </row>
    <row r="189" spans="2:8" s="3" customFormat="1" ht="16.5" hidden="1" thickBot="1">
      <c r="B189" s="101"/>
      <c r="C189" s="408"/>
      <c r="D189" s="652"/>
      <c r="E189" s="660"/>
      <c r="F189" s="389"/>
      <c r="G189" s="285"/>
      <c r="H189" s="286"/>
    </row>
    <row r="190" spans="2:8" s="3" customFormat="1" ht="58.5" customHeight="1" hidden="1" thickBot="1">
      <c r="B190" s="241" t="s">
        <v>453</v>
      </c>
      <c r="C190" s="409" t="s">
        <v>454</v>
      </c>
      <c r="D190" s="665">
        <f>D191+D192</f>
        <v>3117.5</v>
      </c>
      <c r="E190" s="665">
        <f>E191+E192</f>
        <v>3117.5</v>
      </c>
      <c r="F190" s="613">
        <f>F191+F192</f>
        <v>3117.5</v>
      </c>
      <c r="G190" s="160">
        <f>F190/D190*100</f>
        <v>100</v>
      </c>
      <c r="H190" s="161">
        <f>F190/E190*100</f>
        <v>100</v>
      </c>
    </row>
    <row r="191" spans="2:8" s="3" customFormat="1" ht="58.5" customHeight="1" hidden="1" thickBot="1" thickTop="1">
      <c r="B191" s="139" t="s">
        <v>483</v>
      </c>
      <c r="C191" s="409" t="s">
        <v>454</v>
      </c>
      <c r="D191" s="652">
        <v>1088.8</v>
      </c>
      <c r="E191" s="666">
        <v>1088.8</v>
      </c>
      <c r="F191" s="614">
        <v>1088.8</v>
      </c>
      <c r="G191" s="160">
        <f>F191/D191*100</f>
        <v>100</v>
      </c>
      <c r="H191" s="161">
        <f>F191/E191*100</f>
        <v>100</v>
      </c>
    </row>
    <row r="192" spans="2:8" s="3" customFormat="1" ht="58.5" customHeight="1" hidden="1" thickBot="1" thickTop="1">
      <c r="B192" s="139" t="s">
        <v>455</v>
      </c>
      <c r="C192" s="409" t="s">
        <v>454</v>
      </c>
      <c r="D192" s="652">
        <v>2028.7</v>
      </c>
      <c r="E192" s="279">
        <v>2028.7</v>
      </c>
      <c r="F192" s="372">
        <v>2028.7</v>
      </c>
      <c r="G192" s="160">
        <f>F192/D192*100</f>
        <v>100</v>
      </c>
      <c r="H192" s="161">
        <f>F192/E192*100</f>
        <v>100</v>
      </c>
    </row>
    <row r="193" spans="2:8" s="3" customFormat="1" ht="38.25" hidden="1" thickBot="1" thickTop="1">
      <c r="B193" s="174" t="s">
        <v>347</v>
      </c>
      <c r="C193" s="255" t="s">
        <v>348</v>
      </c>
      <c r="D193" s="667"/>
      <c r="E193" s="651"/>
      <c r="F193" s="385"/>
      <c r="G193" s="129"/>
      <c r="H193" s="130"/>
    </row>
    <row r="194" spans="2:8" s="3" customFormat="1" ht="17.25" hidden="1" thickBot="1" thickTop="1">
      <c r="B194" s="116" t="s">
        <v>346</v>
      </c>
      <c r="C194" s="410" t="s">
        <v>63</v>
      </c>
      <c r="D194" s="661">
        <f>D195+D196+D197+D198+D199+D200+D201+D202</f>
        <v>16019.599999999999</v>
      </c>
      <c r="E194" s="724">
        <f>E195+E196+E197+E198+E199+E200+E201+E202</f>
        <v>15380.3</v>
      </c>
      <c r="F194" s="726">
        <f>F196+F197+F198+F199+F200+F201+F202+F195</f>
        <v>15202.3</v>
      </c>
      <c r="G194" s="268">
        <f>F194/D194*100</f>
        <v>94.89812479712353</v>
      </c>
      <c r="H194" s="268">
        <f>F194/E194*100</f>
        <v>98.84267537044141</v>
      </c>
    </row>
    <row r="195" spans="2:8" s="3" customFormat="1" ht="24" hidden="1" thickBot="1">
      <c r="B195" s="589" t="s">
        <v>388</v>
      </c>
      <c r="C195" s="728" t="s">
        <v>492</v>
      </c>
      <c r="D195" s="724">
        <v>8750</v>
      </c>
      <c r="E195" s="724">
        <v>8750</v>
      </c>
      <c r="F195" s="726">
        <v>8750</v>
      </c>
      <c r="G195" s="268">
        <f>F195/D195*100</f>
        <v>100</v>
      </c>
      <c r="H195" s="268">
        <f>F195/E195*100</f>
        <v>100</v>
      </c>
    </row>
    <row r="196" spans="2:8" s="3" customFormat="1" ht="23.25" hidden="1" thickBot="1">
      <c r="B196" s="392" t="s">
        <v>386</v>
      </c>
      <c r="C196" s="442" t="s">
        <v>389</v>
      </c>
      <c r="D196" s="668">
        <v>0</v>
      </c>
      <c r="E196" s="669">
        <v>0</v>
      </c>
      <c r="F196" s="412">
        <v>0</v>
      </c>
      <c r="G196" s="268"/>
      <c r="H196" s="268"/>
    </row>
    <row r="197" spans="2:8" s="3" customFormat="1" ht="15.75" hidden="1" thickBot="1">
      <c r="B197" s="392" t="s">
        <v>387</v>
      </c>
      <c r="C197" s="411" t="s">
        <v>390</v>
      </c>
      <c r="D197" s="729">
        <v>1220</v>
      </c>
      <c r="E197" s="669">
        <v>832</v>
      </c>
      <c r="F197" s="412">
        <v>654</v>
      </c>
      <c r="G197" s="267">
        <f>F197/D197*100</f>
        <v>53.60655737704918</v>
      </c>
      <c r="H197" s="268">
        <f>F197/E197*100</f>
        <v>78.60576923076923</v>
      </c>
    </row>
    <row r="198" spans="2:8" s="3" customFormat="1" ht="67.5" hidden="1">
      <c r="B198" s="392" t="s">
        <v>388</v>
      </c>
      <c r="C198" s="411" t="s">
        <v>391</v>
      </c>
      <c r="D198" s="668">
        <v>0</v>
      </c>
      <c r="E198" s="669">
        <v>0</v>
      </c>
      <c r="F198" s="412">
        <v>0</v>
      </c>
      <c r="G198" s="413"/>
      <c r="H198" s="414"/>
    </row>
    <row r="199" spans="2:8" s="3" customFormat="1" ht="22.5" hidden="1">
      <c r="B199" s="392" t="s">
        <v>429</v>
      </c>
      <c r="C199" s="411" t="s">
        <v>431</v>
      </c>
      <c r="D199" s="668">
        <v>0</v>
      </c>
      <c r="E199" s="669">
        <v>0</v>
      </c>
      <c r="F199" s="412">
        <v>0</v>
      </c>
      <c r="G199" s="413"/>
      <c r="H199" s="414"/>
    </row>
    <row r="200" spans="2:8" s="3" customFormat="1" ht="23.25" hidden="1" thickBot="1">
      <c r="B200" s="392" t="s">
        <v>430</v>
      </c>
      <c r="C200" s="411" t="s">
        <v>432</v>
      </c>
      <c r="D200" s="668">
        <v>0</v>
      </c>
      <c r="E200" s="669">
        <v>0</v>
      </c>
      <c r="F200" s="412">
        <v>0</v>
      </c>
      <c r="G200" s="415"/>
      <c r="H200" s="414"/>
    </row>
    <row r="201" spans="2:8" s="3" customFormat="1" ht="26.25" customHeight="1" hidden="1" thickBot="1">
      <c r="B201" s="392" t="s">
        <v>428</v>
      </c>
      <c r="C201" s="411" t="s">
        <v>422</v>
      </c>
      <c r="D201" s="668">
        <v>3395.9</v>
      </c>
      <c r="E201" s="669">
        <v>3395.9</v>
      </c>
      <c r="F201" s="412">
        <v>3395.9</v>
      </c>
      <c r="G201" s="104">
        <f>F201/D201*100</f>
        <v>100</v>
      </c>
      <c r="H201" s="268">
        <f>F201/E201*100</f>
        <v>100</v>
      </c>
    </row>
    <row r="202" spans="2:8" s="3" customFormat="1" ht="26.25" customHeight="1" hidden="1" thickBot="1">
      <c r="B202" s="131" t="s">
        <v>458</v>
      </c>
      <c r="C202" s="371" t="s">
        <v>459</v>
      </c>
      <c r="D202" s="670">
        <v>2653.7</v>
      </c>
      <c r="E202" s="671">
        <v>2402.4</v>
      </c>
      <c r="F202" s="416">
        <v>2402.4</v>
      </c>
      <c r="G202" s="280">
        <f>F202/D202*100</f>
        <v>90.5302031126352</v>
      </c>
      <c r="H202" s="281">
        <f>F202/E202*100</f>
        <v>100</v>
      </c>
    </row>
    <row r="203" spans="2:8" s="3" customFormat="1" ht="16.5" thickBot="1">
      <c r="B203" s="210" t="s">
        <v>102</v>
      </c>
      <c r="C203" s="417" t="s">
        <v>472</v>
      </c>
      <c r="D203" s="672">
        <f>D205+D208+D211+D212+D213+D214+D217+D218+D236+D240+D249+D237+D244+D245+D246</f>
        <v>660243.1999999998</v>
      </c>
      <c r="E203" s="672">
        <f>E205+E208+E211+E212+E213+E214+E217+E218+E236+E240+E249+E237+E244+E245+E246</f>
        <v>461675.2</v>
      </c>
      <c r="F203" s="672">
        <f>F205+F208+F211+F212+F213+F214+F217+F218+F236+F240+F249+F237+F244+F245+F246</f>
        <v>408199.19999999995</v>
      </c>
      <c r="G203" s="129">
        <f>F203/D203*100</f>
        <v>61.82558184620456</v>
      </c>
      <c r="H203" s="130">
        <f>F203/E203*100</f>
        <v>88.4169650005025</v>
      </c>
    </row>
    <row r="204" spans="2:8" s="3" customFormat="1" ht="33.75" customHeight="1" hidden="1" thickBot="1">
      <c r="B204" s="174" t="s">
        <v>103</v>
      </c>
      <c r="C204" s="200" t="s">
        <v>64</v>
      </c>
      <c r="D204" s="650">
        <v>0</v>
      </c>
      <c r="E204" s="650">
        <v>0</v>
      </c>
      <c r="F204" s="307">
        <v>0</v>
      </c>
      <c r="G204" s="92"/>
      <c r="H204" s="100"/>
    </row>
    <row r="205" spans="2:8" s="3" customFormat="1" ht="33.75" customHeight="1" hidden="1" thickBot="1">
      <c r="B205" s="591" t="s">
        <v>494</v>
      </c>
      <c r="C205" s="590" t="s">
        <v>493</v>
      </c>
      <c r="D205" s="650">
        <f>D206+D207</f>
        <v>306.8</v>
      </c>
      <c r="E205" s="650">
        <f>E206+E207</f>
        <v>234.8</v>
      </c>
      <c r="F205" s="650">
        <f>F206+F207</f>
        <v>234.8</v>
      </c>
      <c r="G205" s="96">
        <f>F205/D205*100</f>
        <v>76.53194263363756</v>
      </c>
      <c r="H205" s="97">
        <f aca="true" t="shared" si="28" ref="H205:H211">F205/E205*100</f>
        <v>100</v>
      </c>
    </row>
    <row r="206" spans="2:8" s="3" customFormat="1" ht="33.75" customHeight="1" hidden="1" thickBot="1">
      <c r="B206" s="591" t="s">
        <v>501</v>
      </c>
      <c r="C206" s="590" t="s">
        <v>493</v>
      </c>
      <c r="D206" s="724">
        <v>69.8</v>
      </c>
      <c r="E206" s="730">
        <v>69.8</v>
      </c>
      <c r="F206" s="316">
        <v>69.8</v>
      </c>
      <c r="G206" s="96">
        <f>F206/D206*100</f>
        <v>100</v>
      </c>
      <c r="H206" s="97">
        <f t="shared" si="28"/>
        <v>100</v>
      </c>
    </row>
    <row r="207" spans="2:8" s="3" customFormat="1" ht="33.75" customHeight="1" hidden="1" thickBot="1">
      <c r="B207" s="591" t="s">
        <v>502</v>
      </c>
      <c r="C207" s="590" t="s">
        <v>493</v>
      </c>
      <c r="D207" s="724">
        <v>237</v>
      </c>
      <c r="E207" s="724">
        <v>165</v>
      </c>
      <c r="F207" s="316">
        <v>165</v>
      </c>
      <c r="G207" s="96">
        <f>F207/D207*100</f>
        <v>69.62025316455697</v>
      </c>
      <c r="H207" s="97">
        <f t="shared" si="28"/>
        <v>100</v>
      </c>
    </row>
    <row r="208" spans="2:8" s="3" customFormat="1" ht="29.25" customHeight="1" hidden="1" thickBot="1">
      <c r="B208" s="418" t="s">
        <v>104</v>
      </c>
      <c r="C208" s="419" t="s">
        <v>138</v>
      </c>
      <c r="D208" s="646">
        <f>D209+D210</f>
        <v>3095.8</v>
      </c>
      <c r="E208" s="646">
        <f>E209+E210</f>
        <v>2436.4</v>
      </c>
      <c r="F208" s="647">
        <f>F209+F210</f>
        <v>2369.6</v>
      </c>
      <c r="G208" s="96">
        <f aca="true" t="shared" si="29" ref="G208:G216">F208/D208*100</f>
        <v>76.5424123005362</v>
      </c>
      <c r="H208" s="97">
        <f t="shared" si="28"/>
        <v>97.2582498768675</v>
      </c>
    </row>
    <row r="209" spans="2:8" s="3" customFormat="1" ht="30.75" customHeight="1" hidden="1" thickTop="1">
      <c r="B209" s="139" t="s">
        <v>136</v>
      </c>
      <c r="C209" s="369" t="s">
        <v>65</v>
      </c>
      <c r="D209" s="655">
        <v>2294</v>
      </c>
      <c r="E209" s="654">
        <v>1835</v>
      </c>
      <c r="F209" s="420">
        <v>1835</v>
      </c>
      <c r="G209" s="141">
        <f t="shared" si="29"/>
        <v>79.99128160418482</v>
      </c>
      <c r="H209" s="142">
        <f t="shared" si="28"/>
        <v>100</v>
      </c>
    </row>
    <row r="210" spans="2:8" s="3" customFormat="1" ht="35.25" customHeight="1" hidden="1" thickBot="1">
      <c r="B210" s="174" t="s">
        <v>137</v>
      </c>
      <c r="C210" s="421" t="s">
        <v>66</v>
      </c>
      <c r="D210" s="673">
        <v>801.8</v>
      </c>
      <c r="E210" s="674">
        <v>601.4</v>
      </c>
      <c r="F210" s="522">
        <v>534.6</v>
      </c>
      <c r="G210" s="239">
        <f t="shared" si="29"/>
        <v>66.6749812920928</v>
      </c>
      <c r="H210" s="240">
        <f t="shared" si="28"/>
        <v>88.89258397073496</v>
      </c>
    </row>
    <row r="211" spans="2:8" s="3" customFormat="1" ht="44.25" customHeight="1" hidden="1" thickBot="1">
      <c r="B211" s="418" t="s">
        <v>400</v>
      </c>
      <c r="C211" s="255" t="s">
        <v>67</v>
      </c>
      <c r="D211" s="657">
        <v>2.2</v>
      </c>
      <c r="E211" s="656">
        <v>2.2</v>
      </c>
      <c r="F211" s="251">
        <v>2.2</v>
      </c>
      <c r="G211" s="239">
        <f t="shared" si="29"/>
        <v>100</v>
      </c>
      <c r="H211" s="240">
        <f t="shared" si="28"/>
        <v>100</v>
      </c>
    </row>
    <row r="212" spans="2:8" s="3" customFormat="1" ht="39" customHeight="1" hidden="1" thickBot="1">
      <c r="B212" s="355" t="s">
        <v>342</v>
      </c>
      <c r="C212" s="419" t="s">
        <v>68</v>
      </c>
      <c r="D212" s="658">
        <v>2173</v>
      </c>
      <c r="E212" s="658">
        <v>1635</v>
      </c>
      <c r="F212" s="423">
        <v>1635</v>
      </c>
      <c r="G212" s="129">
        <f t="shared" si="29"/>
        <v>75.2416014726185</v>
      </c>
      <c r="H212" s="130">
        <f aca="true" t="shared" si="30" ref="H212:H223">F212/E212*100</f>
        <v>100</v>
      </c>
    </row>
    <row r="213" spans="2:8" s="3" customFormat="1" ht="46.5" customHeight="1" hidden="1" thickBot="1">
      <c r="B213" s="355" t="s">
        <v>341</v>
      </c>
      <c r="C213" s="424" t="s">
        <v>69</v>
      </c>
      <c r="D213" s="662">
        <v>560.4</v>
      </c>
      <c r="E213" s="650">
        <v>390</v>
      </c>
      <c r="F213" s="425">
        <v>131.9</v>
      </c>
      <c r="G213" s="188">
        <f t="shared" si="29"/>
        <v>23.536759457530337</v>
      </c>
      <c r="H213" s="180">
        <f>F213/E213*100</f>
        <v>33.820512820512825</v>
      </c>
    </row>
    <row r="214" spans="2:8" s="3" customFormat="1" ht="39.75" customHeight="1" hidden="1" thickBot="1">
      <c r="B214" s="390" t="s">
        <v>105</v>
      </c>
      <c r="C214" s="426" t="s">
        <v>155</v>
      </c>
      <c r="D214" s="675">
        <f>D215+D216</f>
        <v>8324.3</v>
      </c>
      <c r="E214" s="653">
        <f>E215+E216</f>
        <v>6311</v>
      </c>
      <c r="F214" s="427">
        <f>F215+F216</f>
        <v>6311</v>
      </c>
      <c r="G214" s="96">
        <f t="shared" si="29"/>
        <v>75.81418257391013</v>
      </c>
      <c r="H214" s="161">
        <f t="shared" si="30"/>
        <v>100</v>
      </c>
    </row>
    <row r="215" spans="2:8" s="3" customFormat="1" ht="28.5" customHeight="1" hidden="1" thickTop="1">
      <c r="B215" s="368" t="s">
        <v>311</v>
      </c>
      <c r="C215" s="428" t="s">
        <v>156</v>
      </c>
      <c r="D215" s="676">
        <v>4040.3</v>
      </c>
      <c r="E215" s="654">
        <v>3173</v>
      </c>
      <c r="F215" s="542">
        <v>3173</v>
      </c>
      <c r="G215" s="429">
        <f t="shared" si="29"/>
        <v>78.53377224463529</v>
      </c>
      <c r="H215" s="430">
        <f t="shared" si="30"/>
        <v>100</v>
      </c>
    </row>
    <row r="216" spans="2:8" s="3" customFormat="1" ht="24" customHeight="1" hidden="1" thickBot="1">
      <c r="B216" s="131" t="s">
        <v>312</v>
      </c>
      <c r="C216" s="431" t="s">
        <v>157</v>
      </c>
      <c r="D216" s="677">
        <v>4284</v>
      </c>
      <c r="E216" s="656">
        <v>3138</v>
      </c>
      <c r="F216" s="432">
        <v>3138</v>
      </c>
      <c r="G216" s="433">
        <f t="shared" si="29"/>
        <v>73.24929971988794</v>
      </c>
      <c r="H216" s="434">
        <f t="shared" si="30"/>
        <v>100</v>
      </c>
    </row>
    <row r="217" spans="2:8" s="3" customFormat="1" ht="33" customHeight="1" hidden="1" thickBot="1">
      <c r="B217" s="306" t="s">
        <v>139</v>
      </c>
      <c r="C217" s="381" t="s">
        <v>158</v>
      </c>
      <c r="D217" s="447">
        <v>0</v>
      </c>
      <c r="E217" s="579">
        <v>0</v>
      </c>
      <c r="F217" s="435">
        <v>0</v>
      </c>
      <c r="G217" s="179" t="e">
        <f aca="true" t="shared" si="31" ref="G217:G223">F217/D217*100</f>
        <v>#DIV/0!</v>
      </c>
      <c r="H217" s="157" t="e">
        <f t="shared" si="30"/>
        <v>#DIV/0!</v>
      </c>
    </row>
    <row r="218" spans="2:8" s="3" customFormat="1" ht="33" customHeight="1" hidden="1" thickBot="1">
      <c r="B218" s="336" t="s">
        <v>106</v>
      </c>
      <c r="C218" s="436" t="s">
        <v>70</v>
      </c>
      <c r="D218" s="580">
        <f>D219+D220+D221+D222+D223+D224+D225+D226+D227+D228+D229+D230+D232+D233+D231+D234+D235</f>
        <v>586799.4999999999</v>
      </c>
      <c r="E218" s="581">
        <f>E219+E220+E221+E222+E223+E224+E225+E226+E227+E228+E229+E230+E232+E233+E231+E234+E235</f>
        <v>393988.6</v>
      </c>
      <c r="F218" s="523">
        <f>F219+F220+F221+F222+F223+F224+F225+F226+F227+F228+F229+F230+F232+F233+F231+F234+F235</f>
        <v>351887.69999999995</v>
      </c>
      <c r="G218" s="137">
        <f t="shared" si="31"/>
        <v>59.96728013571927</v>
      </c>
      <c r="H218" s="138">
        <f t="shared" si="30"/>
        <v>89.31418320225508</v>
      </c>
    </row>
    <row r="219" spans="2:8" s="3" customFormat="1" ht="42" customHeight="1" hidden="1" thickTop="1">
      <c r="B219" s="438" t="s">
        <v>107</v>
      </c>
      <c r="C219" s="369" t="s">
        <v>71</v>
      </c>
      <c r="D219" s="676">
        <v>219</v>
      </c>
      <c r="E219" s="655">
        <v>197</v>
      </c>
      <c r="F219" s="439">
        <v>197</v>
      </c>
      <c r="G219" s="440">
        <f t="shared" si="31"/>
        <v>89.95433789954338</v>
      </c>
      <c r="H219" s="441">
        <f t="shared" si="30"/>
        <v>100</v>
      </c>
    </row>
    <row r="220" spans="2:8" s="3" customFormat="1" ht="31.5" customHeight="1" hidden="1">
      <c r="B220" s="392" t="s">
        <v>108</v>
      </c>
      <c r="C220" s="442" t="s">
        <v>72</v>
      </c>
      <c r="D220" s="678">
        <v>378016</v>
      </c>
      <c r="E220" s="732">
        <v>249129</v>
      </c>
      <c r="F220" s="443">
        <v>244629</v>
      </c>
      <c r="G220" s="444">
        <f t="shared" si="31"/>
        <v>64.71392745280623</v>
      </c>
      <c r="H220" s="430">
        <f t="shared" si="30"/>
        <v>98.19370687475163</v>
      </c>
    </row>
    <row r="221" spans="2:8" s="3" customFormat="1" ht="29.25" customHeight="1" hidden="1">
      <c r="B221" s="392" t="s">
        <v>109</v>
      </c>
      <c r="C221" s="411" t="s">
        <v>77</v>
      </c>
      <c r="D221" s="678">
        <v>4033</v>
      </c>
      <c r="E221" s="664">
        <v>4033</v>
      </c>
      <c r="F221" s="445">
        <v>4033</v>
      </c>
      <c r="G221" s="444">
        <f t="shared" si="31"/>
        <v>100</v>
      </c>
      <c r="H221" s="430">
        <f t="shared" si="30"/>
        <v>100</v>
      </c>
    </row>
    <row r="222" spans="2:8" s="3" customFormat="1" ht="18.75" customHeight="1" hidden="1">
      <c r="B222" s="392" t="s">
        <v>110</v>
      </c>
      <c r="C222" s="392" t="s">
        <v>172</v>
      </c>
      <c r="D222" s="446">
        <v>12672.3</v>
      </c>
      <c r="E222" s="649">
        <v>6179.3</v>
      </c>
      <c r="F222" s="446">
        <v>6179.3</v>
      </c>
      <c r="G222" s="429">
        <f t="shared" si="31"/>
        <v>48.762260994452475</v>
      </c>
      <c r="H222" s="430">
        <f t="shared" si="30"/>
        <v>100</v>
      </c>
    </row>
    <row r="223" spans="2:8" s="3" customFormat="1" ht="27.75" customHeight="1" hidden="1">
      <c r="B223" s="392" t="s">
        <v>111</v>
      </c>
      <c r="C223" s="411" t="s">
        <v>173</v>
      </c>
      <c r="D223" s="447">
        <v>9079</v>
      </c>
      <c r="E223" s="651">
        <v>6816</v>
      </c>
      <c r="F223" s="447">
        <v>6816</v>
      </c>
      <c r="G223" s="448">
        <f t="shared" si="31"/>
        <v>75.07434739508756</v>
      </c>
      <c r="H223" s="449">
        <f t="shared" si="30"/>
        <v>100</v>
      </c>
    </row>
    <row r="224" spans="2:8" s="3" customFormat="1" ht="41.25" customHeight="1" hidden="1">
      <c r="B224" s="392" t="s">
        <v>112</v>
      </c>
      <c r="C224" s="442" t="s">
        <v>73</v>
      </c>
      <c r="D224" s="679">
        <v>96434.9</v>
      </c>
      <c r="E224" s="664">
        <v>61933</v>
      </c>
      <c r="F224" s="678">
        <v>29623.3</v>
      </c>
      <c r="G224" s="444">
        <f>F224/D224*100</f>
        <v>30.718443219207987</v>
      </c>
      <c r="H224" s="450">
        <f>F224/E224*100</f>
        <v>47.831204688938044</v>
      </c>
    </row>
    <row r="225" spans="2:8" s="3" customFormat="1" ht="28.5" customHeight="1" hidden="1">
      <c r="B225" s="392" t="s">
        <v>113</v>
      </c>
      <c r="C225" s="411" t="s">
        <v>74</v>
      </c>
      <c r="D225" s="447">
        <v>1119.7</v>
      </c>
      <c r="E225" s="651">
        <v>829.2</v>
      </c>
      <c r="F225" s="451">
        <v>744.6</v>
      </c>
      <c r="G225" s="429">
        <f>F225/D225*100</f>
        <v>66.49995534518175</v>
      </c>
      <c r="H225" s="430">
        <f>F225/E225*100</f>
        <v>89.79739507959479</v>
      </c>
    </row>
    <row r="226" spans="2:8" s="3" customFormat="1" ht="23.25" hidden="1">
      <c r="B226" s="392" t="s">
        <v>114</v>
      </c>
      <c r="C226" s="442" t="s">
        <v>75</v>
      </c>
      <c r="D226" s="678">
        <v>4219</v>
      </c>
      <c r="E226" s="664">
        <v>3700.5</v>
      </c>
      <c r="F226" s="445">
        <v>3400.5</v>
      </c>
      <c r="G226" s="429">
        <f>F226/D226*100</f>
        <v>80.59966816781228</v>
      </c>
      <c r="H226" s="430">
        <f>F226/E226*100</f>
        <v>91.89298743413052</v>
      </c>
    </row>
    <row r="227" spans="2:8" s="3" customFormat="1" ht="30.75" customHeight="1" hidden="1">
      <c r="B227" s="386" t="s">
        <v>115</v>
      </c>
      <c r="C227" s="393" t="s">
        <v>76</v>
      </c>
      <c r="D227" s="447">
        <v>442</v>
      </c>
      <c r="E227" s="651">
        <v>233</v>
      </c>
      <c r="F227" s="451">
        <v>233</v>
      </c>
      <c r="G227" s="444">
        <f aca="true" t="shared" si="32" ref="G227:G238">F227/D227*100</f>
        <v>52.71493212669684</v>
      </c>
      <c r="H227" s="452">
        <f aca="true" t="shared" si="33" ref="H227:H254">F227/E227*100</f>
        <v>100</v>
      </c>
    </row>
    <row r="228" spans="2:8" s="3" customFormat="1" ht="45.75" hidden="1">
      <c r="B228" s="386" t="s">
        <v>116</v>
      </c>
      <c r="C228" s="442" t="s">
        <v>162</v>
      </c>
      <c r="D228" s="678">
        <v>29892</v>
      </c>
      <c r="E228" s="664">
        <v>22422</v>
      </c>
      <c r="F228" s="445">
        <v>22410</v>
      </c>
      <c r="G228" s="453">
        <f t="shared" si="32"/>
        <v>74.96989160979525</v>
      </c>
      <c r="H228" s="454">
        <f t="shared" si="33"/>
        <v>99.94648113459995</v>
      </c>
    </row>
    <row r="229" spans="2:8" s="3" customFormat="1" ht="25.5" customHeight="1" hidden="1">
      <c r="B229" s="392" t="s">
        <v>117</v>
      </c>
      <c r="C229" s="411" t="s">
        <v>161</v>
      </c>
      <c r="D229" s="731">
        <v>1427</v>
      </c>
      <c r="E229" s="664">
        <v>875</v>
      </c>
      <c r="F229" s="445">
        <v>732</v>
      </c>
      <c r="G229" s="444">
        <f t="shared" si="32"/>
        <v>51.29642606867554</v>
      </c>
      <c r="H229" s="452">
        <f t="shared" si="33"/>
        <v>83.65714285714286</v>
      </c>
    </row>
    <row r="230" spans="2:8" s="3" customFormat="1" ht="23.25" hidden="1">
      <c r="B230" s="392" t="s">
        <v>118</v>
      </c>
      <c r="C230" s="411" t="s">
        <v>79</v>
      </c>
      <c r="D230" s="679">
        <v>3427.6</v>
      </c>
      <c r="E230" s="664">
        <v>2750</v>
      </c>
      <c r="F230" s="451">
        <v>2379.1</v>
      </c>
      <c r="G230" s="453">
        <f t="shared" si="32"/>
        <v>69.41008285680942</v>
      </c>
      <c r="H230" s="454">
        <f t="shared" si="33"/>
        <v>86.51272727272728</v>
      </c>
    </row>
    <row r="231" spans="2:8" s="3" customFormat="1" ht="39" customHeight="1" hidden="1">
      <c r="B231" s="392" t="s">
        <v>395</v>
      </c>
      <c r="C231" s="442" t="s">
        <v>392</v>
      </c>
      <c r="D231" s="680">
        <v>23277</v>
      </c>
      <c r="E231" s="651">
        <v>18621.6</v>
      </c>
      <c r="F231" s="455">
        <v>16293.9</v>
      </c>
      <c r="G231" s="448">
        <f t="shared" si="32"/>
        <v>70</v>
      </c>
      <c r="H231" s="449">
        <f t="shared" si="33"/>
        <v>87.5</v>
      </c>
    </row>
    <row r="232" spans="2:8" s="3" customFormat="1" ht="36.75" customHeight="1" hidden="1">
      <c r="B232" s="392" t="s">
        <v>119</v>
      </c>
      <c r="C232" s="411" t="s">
        <v>80</v>
      </c>
      <c r="D232" s="731">
        <v>743</v>
      </c>
      <c r="E232" s="664">
        <v>743</v>
      </c>
      <c r="F232" s="445">
        <v>743</v>
      </c>
      <c r="G232" s="448">
        <f>F232/D232*100</f>
        <v>100</v>
      </c>
      <c r="H232" s="449">
        <f>F232/E232*100</f>
        <v>100</v>
      </c>
    </row>
    <row r="233" spans="2:8" s="3" customFormat="1" ht="28.5" customHeight="1" hidden="1">
      <c r="B233" s="392" t="s">
        <v>26</v>
      </c>
      <c r="C233" s="456" t="s">
        <v>343</v>
      </c>
      <c r="D233" s="681">
        <v>16935</v>
      </c>
      <c r="E233" s="663">
        <v>11261</v>
      </c>
      <c r="F233" s="455">
        <v>9432</v>
      </c>
      <c r="G233" s="453">
        <f t="shared" si="32"/>
        <v>55.695305580159435</v>
      </c>
      <c r="H233" s="449">
        <f t="shared" si="33"/>
        <v>83.75810318799395</v>
      </c>
    </row>
    <row r="234" spans="2:8" s="3" customFormat="1" ht="28.5" customHeight="1" hidden="1">
      <c r="B234" s="392" t="s">
        <v>407</v>
      </c>
      <c r="C234" s="411" t="s">
        <v>401</v>
      </c>
      <c r="D234" s="679">
        <v>2607</v>
      </c>
      <c r="E234" s="664">
        <v>2010</v>
      </c>
      <c r="F234" s="445">
        <v>1786</v>
      </c>
      <c r="G234" s="444">
        <f t="shared" si="32"/>
        <v>68.50786344457231</v>
      </c>
      <c r="H234" s="452">
        <f t="shared" si="33"/>
        <v>88.85572139303483</v>
      </c>
    </row>
    <row r="235" spans="2:8" s="3" customFormat="1" ht="28.5" customHeight="1" hidden="1" thickBot="1">
      <c r="B235" s="131" t="s">
        <v>460</v>
      </c>
      <c r="C235" s="371" t="s">
        <v>461</v>
      </c>
      <c r="D235" s="682">
        <v>2256</v>
      </c>
      <c r="E235" s="657">
        <v>2256</v>
      </c>
      <c r="F235" s="457">
        <v>2256</v>
      </c>
      <c r="G235" s="433">
        <f t="shared" si="32"/>
        <v>100</v>
      </c>
      <c r="H235" s="434">
        <f t="shared" si="33"/>
        <v>100</v>
      </c>
    </row>
    <row r="236" spans="2:8" s="3" customFormat="1" ht="59.25" customHeight="1" hidden="1" thickBot="1">
      <c r="B236" s="174" t="s">
        <v>372</v>
      </c>
      <c r="C236" s="458" t="s">
        <v>256</v>
      </c>
      <c r="D236" s="667">
        <v>38882.2</v>
      </c>
      <c r="E236" s="645">
        <v>38882.2</v>
      </c>
      <c r="F236" s="457">
        <v>28676</v>
      </c>
      <c r="G236" s="532">
        <f t="shared" si="32"/>
        <v>73.7509708812773</v>
      </c>
      <c r="H236" s="434">
        <f t="shared" si="33"/>
        <v>73.7509708812773</v>
      </c>
    </row>
    <row r="237" spans="2:8" s="3" customFormat="1" ht="44.25" customHeight="1" hidden="1" thickBot="1">
      <c r="B237" s="181" t="s">
        <v>359</v>
      </c>
      <c r="C237" s="235" t="s">
        <v>81</v>
      </c>
      <c r="D237" s="653">
        <f>D238+D239</f>
        <v>0</v>
      </c>
      <c r="E237" s="615">
        <f>E238+E239</f>
        <v>0</v>
      </c>
      <c r="F237" s="612">
        <f>F238+F239</f>
        <v>0</v>
      </c>
      <c r="G237" s="459" t="e">
        <f t="shared" si="32"/>
        <v>#DIV/0!</v>
      </c>
      <c r="H237" s="460" t="e">
        <f t="shared" si="33"/>
        <v>#DIV/0!</v>
      </c>
    </row>
    <row r="238" spans="2:8" s="3" customFormat="1" ht="32.25" customHeight="1" hidden="1" thickTop="1">
      <c r="B238" s="368" t="s">
        <v>313</v>
      </c>
      <c r="C238" s="461" t="s">
        <v>0</v>
      </c>
      <c r="D238" s="654">
        <v>0</v>
      </c>
      <c r="E238" s="655">
        <v>0</v>
      </c>
      <c r="F238" s="531">
        <v>0</v>
      </c>
      <c r="G238" s="440" t="e">
        <f t="shared" si="32"/>
        <v>#DIV/0!</v>
      </c>
      <c r="H238" s="441" t="e">
        <f t="shared" si="33"/>
        <v>#DIV/0!</v>
      </c>
    </row>
    <row r="239" spans="2:8" s="3" customFormat="1" ht="55.5" customHeight="1" hidden="1" thickBot="1">
      <c r="B239" s="386" t="s">
        <v>360</v>
      </c>
      <c r="C239" s="524" t="s">
        <v>1</v>
      </c>
      <c r="D239" s="681">
        <v>0</v>
      </c>
      <c r="E239" s="663">
        <v>0</v>
      </c>
      <c r="F239" s="455">
        <v>0</v>
      </c>
      <c r="G239" s="448" t="e">
        <f aca="true" t="shared" si="34" ref="G239:G251">F239/D239*100</f>
        <v>#DIV/0!</v>
      </c>
      <c r="H239" s="449" t="e">
        <f t="shared" si="33"/>
        <v>#DIV/0!</v>
      </c>
    </row>
    <row r="240" spans="2:8" s="3" customFormat="1" ht="50.25" customHeight="1" hidden="1" thickBot="1">
      <c r="B240" s="464" t="s">
        <v>120</v>
      </c>
      <c r="C240" s="235" t="s">
        <v>82</v>
      </c>
      <c r="D240" s="683">
        <f>SUM(D241:D242)</f>
        <v>3525</v>
      </c>
      <c r="E240" s="581">
        <f>SUM(E241:E242)</f>
        <v>2367</v>
      </c>
      <c r="F240" s="437">
        <f>SUM(F241:F242)</f>
        <v>2122</v>
      </c>
      <c r="G240" s="459">
        <f t="shared" si="34"/>
        <v>60.19858156028369</v>
      </c>
      <c r="H240" s="459">
        <f t="shared" si="33"/>
        <v>89.64934516265315</v>
      </c>
    </row>
    <row r="241" spans="2:8" s="3" customFormat="1" ht="40.5" customHeight="1" hidden="1" thickTop="1">
      <c r="B241" s="302" t="s">
        <v>362</v>
      </c>
      <c r="C241" s="465" t="s">
        <v>83</v>
      </c>
      <c r="D241" s="684">
        <v>0</v>
      </c>
      <c r="E241" s="542">
        <v>0</v>
      </c>
      <c r="F241" s="443">
        <v>0</v>
      </c>
      <c r="G241" s="429" t="e">
        <f t="shared" si="34"/>
        <v>#DIV/0!</v>
      </c>
      <c r="H241" s="429" t="e">
        <f t="shared" si="33"/>
        <v>#DIV/0!</v>
      </c>
    </row>
    <row r="242" spans="2:8" s="3" customFormat="1" ht="39.75" customHeight="1" hidden="1" thickBot="1" thickTop="1">
      <c r="B242" s="131" t="s">
        <v>361</v>
      </c>
      <c r="C242" s="250" t="s">
        <v>84</v>
      </c>
      <c r="D242" s="667">
        <v>3525</v>
      </c>
      <c r="E242" s="685">
        <v>2367</v>
      </c>
      <c r="F242" s="457">
        <v>2122</v>
      </c>
      <c r="G242" s="462">
        <f t="shared" si="34"/>
        <v>60.19858156028369</v>
      </c>
      <c r="H242" s="462">
        <f t="shared" si="33"/>
        <v>89.64934516265315</v>
      </c>
    </row>
    <row r="243" spans="2:8" s="3" customFormat="1" ht="39.75" customHeight="1" hidden="1" thickBot="1">
      <c r="B243" s="528" t="s">
        <v>426</v>
      </c>
      <c r="C243" s="529" t="s">
        <v>427</v>
      </c>
      <c r="D243" s="683">
        <f>D244+D245</f>
        <v>3781</v>
      </c>
      <c r="E243" s="581">
        <f>E244+E245</f>
        <v>2635</v>
      </c>
      <c r="F243" s="437">
        <f>F244+F245</f>
        <v>2036</v>
      </c>
      <c r="G243" s="459">
        <f aca="true" t="shared" si="35" ref="G243:G248">F243/D243*100</f>
        <v>53.848188309970915</v>
      </c>
      <c r="H243" s="459">
        <f aca="true" t="shared" si="36" ref="H243:H248">F243/E243*100</f>
        <v>77.26755218216319</v>
      </c>
    </row>
    <row r="244" spans="2:8" s="3" customFormat="1" ht="39.75" customHeight="1" hidden="1" thickTop="1">
      <c r="B244" s="289" t="s">
        <v>413</v>
      </c>
      <c r="C244" s="527" t="s">
        <v>414</v>
      </c>
      <c r="D244" s="686">
        <v>0</v>
      </c>
      <c r="E244" s="542">
        <v>0</v>
      </c>
      <c r="F244" s="443">
        <v>0</v>
      </c>
      <c r="G244" s="429" t="e">
        <f t="shared" si="35"/>
        <v>#DIV/0!</v>
      </c>
      <c r="H244" s="429" t="e">
        <f t="shared" si="36"/>
        <v>#DIV/0!</v>
      </c>
    </row>
    <row r="245" spans="2:8" s="3" customFormat="1" ht="39.75" customHeight="1" hidden="1" thickBot="1" thickTop="1">
      <c r="B245" s="525" t="s">
        <v>415</v>
      </c>
      <c r="C245" s="526" t="s">
        <v>416</v>
      </c>
      <c r="D245" s="687">
        <v>3781</v>
      </c>
      <c r="E245" s="685">
        <v>2635</v>
      </c>
      <c r="F245" s="530">
        <v>2036</v>
      </c>
      <c r="G245" s="462">
        <f t="shared" si="35"/>
        <v>53.848188309970915</v>
      </c>
      <c r="H245" s="462">
        <f t="shared" si="36"/>
        <v>77.26755218216319</v>
      </c>
    </row>
    <row r="246" spans="2:8" s="3" customFormat="1" ht="58.5" customHeight="1" hidden="1" thickBot="1">
      <c r="B246" s="306" t="s">
        <v>484</v>
      </c>
      <c r="C246" s="533" t="s">
        <v>474</v>
      </c>
      <c r="D246" s="688">
        <f>D247+D248</f>
        <v>10293</v>
      </c>
      <c r="E246" s="688">
        <f>E247+E248</f>
        <v>10293</v>
      </c>
      <c r="F246" s="616">
        <f>F247+F248</f>
        <v>10293</v>
      </c>
      <c r="G246" s="462">
        <f t="shared" si="35"/>
        <v>100</v>
      </c>
      <c r="H246" s="462">
        <f t="shared" si="36"/>
        <v>100</v>
      </c>
    </row>
    <row r="247" spans="2:8" s="3" customFormat="1" ht="62.25" customHeight="1" hidden="1" thickBot="1">
      <c r="B247" s="306" t="s">
        <v>473</v>
      </c>
      <c r="C247" s="533" t="s">
        <v>474</v>
      </c>
      <c r="D247" s="689">
        <v>7884</v>
      </c>
      <c r="E247" s="690">
        <v>7884</v>
      </c>
      <c r="F247" s="543">
        <v>7884</v>
      </c>
      <c r="G247" s="462">
        <f t="shared" si="35"/>
        <v>100</v>
      </c>
      <c r="H247" s="462">
        <f t="shared" si="36"/>
        <v>100</v>
      </c>
    </row>
    <row r="248" spans="2:8" s="3" customFormat="1" ht="62.25" customHeight="1" hidden="1" thickBot="1">
      <c r="B248" s="306" t="s">
        <v>487</v>
      </c>
      <c r="C248" s="533" t="s">
        <v>474</v>
      </c>
      <c r="D248" s="643">
        <v>2409</v>
      </c>
      <c r="E248" s="690">
        <v>2409</v>
      </c>
      <c r="F248" s="366">
        <v>2409</v>
      </c>
      <c r="G248" s="462">
        <f t="shared" si="35"/>
        <v>100</v>
      </c>
      <c r="H248" s="462">
        <f t="shared" si="36"/>
        <v>100</v>
      </c>
    </row>
    <row r="249" spans="2:8" s="3" customFormat="1" ht="53.25" customHeight="1" hidden="1" thickBot="1">
      <c r="B249" s="98" t="s">
        <v>417</v>
      </c>
      <c r="C249" s="466" t="s">
        <v>418</v>
      </c>
      <c r="D249" s="684">
        <v>2500</v>
      </c>
      <c r="E249" s="432">
        <v>2500</v>
      </c>
      <c r="F249" s="443">
        <v>2500</v>
      </c>
      <c r="G249" s="433">
        <f t="shared" si="34"/>
        <v>100</v>
      </c>
      <c r="H249" s="433">
        <f t="shared" si="33"/>
        <v>100</v>
      </c>
    </row>
    <row r="250" spans="2:8" s="3" customFormat="1" ht="15.75" hidden="1">
      <c r="B250" s="329"/>
      <c r="C250" s="402"/>
      <c r="D250" s="684"/>
      <c r="E250" s="684"/>
      <c r="F250" s="297"/>
      <c r="G250" s="92" t="e">
        <f t="shared" si="34"/>
        <v>#DIV/0!</v>
      </c>
      <c r="H250" s="100" t="e">
        <f t="shared" si="33"/>
        <v>#DIV/0!</v>
      </c>
    </row>
    <row r="251" spans="2:8" s="3" customFormat="1" ht="27" customHeight="1" hidden="1" thickBot="1">
      <c r="B251" s="467"/>
      <c r="C251" s="407"/>
      <c r="D251" s="691"/>
      <c r="E251" s="691"/>
      <c r="F251" s="468"/>
      <c r="G251" s="197" t="e">
        <f t="shared" si="34"/>
        <v>#DIV/0!</v>
      </c>
      <c r="H251" s="198" t="e">
        <f t="shared" si="33"/>
        <v>#DIV/0!</v>
      </c>
    </row>
    <row r="252" spans="2:8" s="3" customFormat="1" ht="27" customHeight="1" hidden="1" thickTop="1">
      <c r="B252" s="469"/>
      <c r="C252" s="393"/>
      <c r="D252" s="579"/>
      <c r="E252" s="691"/>
      <c r="F252" s="307"/>
      <c r="G252" s="92"/>
      <c r="H252" s="100" t="e">
        <f t="shared" si="33"/>
        <v>#DIV/0!</v>
      </c>
    </row>
    <row r="253" spans="2:8" s="3" customFormat="1" ht="27" customHeight="1" hidden="1">
      <c r="B253" s="469"/>
      <c r="C253" s="393"/>
      <c r="D253" s="691"/>
      <c r="E253" s="691"/>
      <c r="F253" s="297"/>
      <c r="G253" s="108" t="e">
        <f>#REF!/D253*100</f>
        <v>#REF!</v>
      </c>
      <c r="H253" s="109" t="e">
        <f t="shared" si="33"/>
        <v>#DIV/0!</v>
      </c>
    </row>
    <row r="254" spans="2:8" s="3" customFormat="1" ht="27" customHeight="1" hidden="1" thickBot="1">
      <c r="B254" s="470"/>
      <c r="C254" s="384"/>
      <c r="D254" s="579"/>
      <c r="E254" s="691"/>
      <c r="F254" s="422"/>
      <c r="G254" s="104"/>
      <c r="H254" s="105" t="e">
        <f t="shared" si="33"/>
        <v>#DIV/0!</v>
      </c>
    </row>
    <row r="255" spans="2:8" s="3" customFormat="1" ht="25.5" customHeight="1" hidden="1" thickBot="1">
      <c r="B255" s="469"/>
      <c r="C255" s="393"/>
      <c r="D255" s="691"/>
      <c r="E255" s="691"/>
      <c r="F255" s="251"/>
      <c r="G255" s="129"/>
      <c r="H255" s="130"/>
    </row>
    <row r="256" spans="2:8" s="3" customFormat="1" ht="23.25" customHeight="1" hidden="1" thickBot="1">
      <c r="B256" s="470"/>
      <c r="C256" s="384"/>
      <c r="D256" s="579"/>
      <c r="E256" s="691"/>
      <c r="F256" s="307"/>
      <c r="G256" s="267" t="e">
        <f>F256/D256*100</f>
        <v>#DIV/0!</v>
      </c>
      <c r="H256" s="268" t="e">
        <f aca="true" t="shared" si="37" ref="H256:H280">F256/E256*100</f>
        <v>#DIV/0!</v>
      </c>
    </row>
    <row r="257" spans="2:8" s="3" customFormat="1" ht="23.25" customHeight="1" hidden="1" thickBot="1">
      <c r="B257" s="467"/>
      <c r="C257" s="408"/>
      <c r="D257" s="691"/>
      <c r="E257" s="691"/>
      <c r="F257" s="284"/>
      <c r="G257" s="188"/>
      <c r="H257" s="189" t="e">
        <f t="shared" si="37"/>
        <v>#DIV/0!</v>
      </c>
    </row>
    <row r="258" spans="2:8" s="3" customFormat="1" ht="36.75" customHeight="1" hidden="1" thickBot="1">
      <c r="B258" s="471"/>
      <c r="C258" s="407"/>
      <c r="D258" s="691"/>
      <c r="E258" s="691"/>
      <c r="F258" s="169"/>
      <c r="G258" s="160"/>
      <c r="H258" s="161" t="e">
        <f t="shared" si="37"/>
        <v>#DIV/0!</v>
      </c>
    </row>
    <row r="259" spans="2:8" s="3" customFormat="1" ht="35.25" customHeight="1" hidden="1" thickTop="1">
      <c r="B259" s="374"/>
      <c r="C259" s="404"/>
      <c r="D259" s="579"/>
      <c r="E259" s="691"/>
      <c r="F259" s="126"/>
      <c r="G259" s="141"/>
      <c r="H259" s="100" t="e">
        <f t="shared" si="37"/>
        <v>#DIV/0!</v>
      </c>
    </row>
    <row r="260" spans="2:8" s="3" customFormat="1" ht="33" customHeight="1" hidden="1">
      <c r="B260" s="392"/>
      <c r="C260" s="393"/>
      <c r="D260" s="691"/>
      <c r="E260" s="691"/>
      <c r="F260" s="294"/>
      <c r="G260" s="104"/>
      <c r="H260" s="299" t="e">
        <f t="shared" si="37"/>
        <v>#DIV/0!</v>
      </c>
    </row>
    <row r="261" spans="2:8" s="3" customFormat="1" ht="33" customHeight="1" hidden="1">
      <c r="B261" s="302"/>
      <c r="C261" s="384"/>
      <c r="D261" s="684"/>
      <c r="E261" s="691"/>
      <c r="F261" s="294"/>
      <c r="G261" s="104"/>
      <c r="H261" s="299" t="e">
        <f t="shared" si="37"/>
        <v>#DIV/0!</v>
      </c>
    </row>
    <row r="262" spans="2:8" s="3" customFormat="1" ht="26.25" customHeight="1" hidden="1" thickBot="1">
      <c r="B262" s="472"/>
      <c r="C262" s="473"/>
      <c r="D262" s="692"/>
      <c r="E262" s="692"/>
      <c r="F262" s="307"/>
      <c r="G262" s="108"/>
      <c r="H262" s="109" t="e">
        <f t="shared" si="37"/>
        <v>#DIV/0!</v>
      </c>
    </row>
    <row r="263" spans="2:8" s="3" customFormat="1" ht="23.25" customHeight="1" hidden="1" thickBot="1">
      <c r="B263" s="474"/>
      <c r="C263" s="475"/>
      <c r="D263" s="689"/>
      <c r="E263" s="643"/>
      <c r="F263" s="294"/>
      <c r="G263" s="104"/>
      <c r="H263" s="299" t="e">
        <f t="shared" si="37"/>
        <v>#DIV/0!</v>
      </c>
    </row>
    <row r="264" spans="2:8" s="3" customFormat="1" ht="16.5" hidden="1" thickBot="1">
      <c r="B264" s="306"/>
      <c r="C264" s="475"/>
      <c r="D264" s="693"/>
      <c r="E264" s="643"/>
      <c r="F264" s="476"/>
      <c r="G264" s="477"/>
      <c r="H264" s="478" t="e">
        <f t="shared" si="37"/>
        <v>#DIV/0!</v>
      </c>
    </row>
    <row r="265" spans="2:8" s="3" customFormat="1" ht="28.5" customHeight="1" hidden="1" thickBot="1">
      <c r="B265" s="306"/>
      <c r="C265" s="475"/>
      <c r="D265" s="693"/>
      <c r="E265" s="643"/>
      <c r="F265" s="251"/>
      <c r="G265" s="188"/>
      <c r="H265" s="189" t="e">
        <f t="shared" si="37"/>
        <v>#DIV/0!</v>
      </c>
    </row>
    <row r="266" spans="2:8" s="3" customFormat="1" ht="17.25" customHeight="1" thickBot="1">
      <c r="B266" s="71" t="s">
        <v>121</v>
      </c>
      <c r="C266" s="479" t="s">
        <v>85</v>
      </c>
      <c r="D266" s="694">
        <f>D267+D269+D268+D271+D270</f>
        <v>23273</v>
      </c>
      <c r="E266" s="694">
        <f>E267+E269+E268+E271+E270</f>
        <v>20012.899999999998</v>
      </c>
      <c r="F266" s="617">
        <f>F267+F269+F268+F271+F270</f>
        <v>16097.300000000001</v>
      </c>
      <c r="G266" s="261">
        <f>F266/D266*100</f>
        <v>69.1672753834916</v>
      </c>
      <c r="H266" s="276">
        <f t="shared" si="37"/>
        <v>80.43461967031266</v>
      </c>
    </row>
    <row r="267" spans="2:8" s="3" customFormat="1" ht="55.5" customHeight="1" hidden="1" thickBot="1">
      <c r="B267" s="174" t="s">
        <v>314</v>
      </c>
      <c r="C267" s="480" t="s">
        <v>451</v>
      </c>
      <c r="D267" s="693">
        <v>4013</v>
      </c>
      <c r="E267" s="643">
        <v>3397</v>
      </c>
      <c r="F267" s="481">
        <v>3397</v>
      </c>
      <c r="G267" s="433">
        <f>F267/D267*100</f>
        <v>84.64988786444056</v>
      </c>
      <c r="H267" s="434">
        <f t="shared" si="37"/>
        <v>100</v>
      </c>
    </row>
    <row r="268" spans="2:8" s="3" customFormat="1" ht="42" customHeight="1" hidden="1" thickBot="1">
      <c r="B268" s="306" t="s">
        <v>122</v>
      </c>
      <c r="C268" s="482" t="s">
        <v>86</v>
      </c>
      <c r="D268" s="695">
        <v>0</v>
      </c>
      <c r="E268" s="652">
        <v>0</v>
      </c>
      <c r="F268" s="483">
        <v>0</v>
      </c>
      <c r="G268" s="453"/>
      <c r="H268" s="454" t="e">
        <f t="shared" si="37"/>
        <v>#DIV/0!</v>
      </c>
    </row>
    <row r="269" spans="2:8" s="3" customFormat="1" ht="45" customHeight="1" hidden="1" thickBot="1">
      <c r="B269" s="174" t="s">
        <v>123</v>
      </c>
      <c r="C269" s="199" t="s">
        <v>452</v>
      </c>
      <c r="D269" s="693">
        <v>3222</v>
      </c>
      <c r="E269" s="643">
        <v>2417</v>
      </c>
      <c r="F269" s="481">
        <v>1771</v>
      </c>
      <c r="G269" s="188">
        <f>F269/D269*100</f>
        <v>54.965859714463065</v>
      </c>
      <c r="H269" s="189">
        <f t="shared" si="37"/>
        <v>73.27265204799338</v>
      </c>
    </row>
    <row r="270" spans="2:8" s="3" customFormat="1" ht="45" customHeight="1" hidden="1" thickBot="1">
      <c r="B270" s="536" t="s">
        <v>456</v>
      </c>
      <c r="C270" s="199" t="s">
        <v>457</v>
      </c>
      <c r="D270" s="645">
        <v>36.6</v>
      </c>
      <c r="E270" s="696">
        <v>36.6</v>
      </c>
      <c r="F270" s="284">
        <v>36.6</v>
      </c>
      <c r="G270" s="188">
        <f aca="true" t="shared" si="38" ref="G270:G276">F270/D270*100</f>
        <v>100</v>
      </c>
      <c r="H270" s="189">
        <f aca="true" t="shared" si="39" ref="H270:H276">F270/E270*100</f>
        <v>100</v>
      </c>
    </row>
    <row r="271" spans="2:8" s="3" customFormat="1" ht="45" customHeight="1" hidden="1" thickBot="1">
      <c r="B271" s="234" t="s">
        <v>78</v>
      </c>
      <c r="C271" s="535" t="s">
        <v>440</v>
      </c>
      <c r="D271" s="697">
        <f>D272+D273+D274+D276+D275+D277</f>
        <v>16001.400000000001</v>
      </c>
      <c r="E271" s="697">
        <f>E272+E273+E274+E276+E275+E277</f>
        <v>14162.3</v>
      </c>
      <c r="F271" s="618">
        <f>F272+F273+F274+F276+F275+F277</f>
        <v>10892.7</v>
      </c>
      <c r="G271" s="188">
        <f t="shared" si="38"/>
        <v>68.07341857587461</v>
      </c>
      <c r="H271" s="189">
        <f t="shared" si="39"/>
        <v>76.91335446925994</v>
      </c>
    </row>
    <row r="272" spans="2:8" s="3" customFormat="1" ht="33.75" customHeight="1" hidden="1">
      <c r="B272" s="98" t="s">
        <v>441</v>
      </c>
      <c r="C272" s="484" t="s">
        <v>437</v>
      </c>
      <c r="D272" s="542">
        <v>0</v>
      </c>
      <c r="E272" s="446">
        <v>0</v>
      </c>
      <c r="F272" s="534">
        <v>0</v>
      </c>
      <c r="G272" s="188" t="e">
        <f t="shared" si="38"/>
        <v>#DIV/0!</v>
      </c>
      <c r="H272" s="189" t="e">
        <f t="shared" si="39"/>
        <v>#DIV/0!</v>
      </c>
    </row>
    <row r="273" spans="2:8" s="3" customFormat="1" ht="33.75" customHeight="1" hidden="1" thickBot="1" thickTop="1">
      <c r="B273" s="143" t="s">
        <v>442</v>
      </c>
      <c r="C273" s="381" t="s">
        <v>438</v>
      </c>
      <c r="D273" s="435">
        <v>0</v>
      </c>
      <c r="E273" s="447">
        <v>0</v>
      </c>
      <c r="F273" s="486">
        <v>0</v>
      </c>
      <c r="G273" s="188"/>
      <c r="H273" s="189"/>
    </row>
    <row r="274" spans="2:8" s="3" customFormat="1" ht="33.75" customHeight="1" hidden="1" thickBot="1">
      <c r="B274" s="101" t="s">
        <v>443</v>
      </c>
      <c r="C274" s="408" t="s">
        <v>439</v>
      </c>
      <c r="D274" s="698">
        <v>4133.8</v>
      </c>
      <c r="E274" s="678">
        <v>4133.8</v>
      </c>
      <c r="F274" s="485">
        <v>4000.5</v>
      </c>
      <c r="G274" s="188">
        <f t="shared" si="38"/>
        <v>96.77536407179834</v>
      </c>
      <c r="H274" s="189">
        <f t="shared" si="39"/>
        <v>96.77536407179834</v>
      </c>
    </row>
    <row r="275" spans="2:8" s="3" customFormat="1" ht="33.75" customHeight="1" hidden="1" thickBot="1">
      <c r="B275" s="101" t="s">
        <v>486</v>
      </c>
      <c r="C275" s="408" t="s">
        <v>485</v>
      </c>
      <c r="D275" s="698">
        <v>4265.2</v>
      </c>
      <c r="E275" s="678">
        <v>3391.5</v>
      </c>
      <c r="F275" s="485">
        <v>1991.5</v>
      </c>
      <c r="G275" s="188">
        <f t="shared" si="38"/>
        <v>46.6918315671012</v>
      </c>
      <c r="H275" s="189">
        <f t="shared" si="39"/>
        <v>58.7203302373581</v>
      </c>
    </row>
    <row r="276" spans="2:8" s="3" customFormat="1" ht="33.75" customHeight="1" hidden="1" thickBot="1">
      <c r="B276" s="174" t="s">
        <v>462</v>
      </c>
      <c r="C276" s="487" t="s">
        <v>463</v>
      </c>
      <c r="D276" s="432">
        <v>3740.7</v>
      </c>
      <c r="E276" s="677">
        <v>3740.7</v>
      </c>
      <c r="F276" s="488">
        <v>3740.6</v>
      </c>
      <c r="G276" s="188">
        <f t="shared" si="38"/>
        <v>99.99732670355816</v>
      </c>
      <c r="H276" s="189">
        <f t="shared" si="39"/>
        <v>99.99732670355816</v>
      </c>
    </row>
    <row r="277" spans="2:8" s="3" customFormat="1" ht="55.5" customHeight="1" hidden="1" thickBot="1">
      <c r="B277" s="174" t="s">
        <v>488</v>
      </c>
      <c r="C277" s="408" t="s">
        <v>489</v>
      </c>
      <c r="D277" s="432">
        <v>3861.7</v>
      </c>
      <c r="E277" s="677">
        <v>2896.3</v>
      </c>
      <c r="F277" s="488">
        <v>1160.1</v>
      </c>
      <c r="G277" s="188">
        <f aca="true" t="shared" si="40" ref="G277:G283">F277/D277*100</f>
        <v>30.041173576404173</v>
      </c>
      <c r="H277" s="189">
        <f>F277/E277*100</f>
        <v>40.05455235990746</v>
      </c>
    </row>
    <row r="278" spans="2:8" s="3" customFormat="1" ht="22.5" customHeight="1" thickBot="1">
      <c r="B278" s="359" t="s">
        <v>504</v>
      </c>
      <c r="C278" s="489" t="s">
        <v>270</v>
      </c>
      <c r="D278" s="699">
        <f>D280+D281+D282</f>
        <v>194878.9</v>
      </c>
      <c r="E278" s="699">
        <v>194589.6</v>
      </c>
      <c r="F278" s="619">
        <f>F280+F281+F282+F279</f>
        <v>176997.6</v>
      </c>
      <c r="G278" s="490">
        <f t="shared" si="40"/>
        <v>90.82440428389118</v>
      </c>
      <c r="H278" s="491">
        <f t="shared" si="37"/>
        <v>90.95943462548873</v>
      </c>
    </row>
    <row r="279" spans="2:8" s="3" customFormat="1" ht="33" customHeight="1" hidden="1" thickBot="1">
      <c r="B279" s="734" t="s">
        <v>505</v>
      </c>
      <c r="C279" s="493" t="s">
        <v>506</v>
      </c>
      <c r="D279" s="735">
        <v>0</v>
      </c>
      <c r="E279" s="736">
        <v>0</v>
      </c>
      <c r="F279" s="737">
        <v>135</v>
      </c>
      <c r="G279" s="738"/>
      <c r="H279" s="739"/>
    </row>
    <row r="280" spans="2:8" s="3" customFormat="1" ht="29.25" customHeight="1" hidden="1" thickBot="1">
      <c r="B280" s="492" t="s">
        <v>466</v>
      </c>
      <c r="C280" s="493" t="s">
        <v>423</v>
      </c>
      <c r="D280" s="700">
        <v>194339.3</v>
      </c>
      <c r="E280" s="701">
        <v>169050</v>
      </c>
      <c r="F280" s="620">
        <v>176323</v>
      </c>
      <c r="G280" s="494">
        <f t="shared" si="40"/>
        <v>90.7294613081348</v>
      </c>
      <c r="H280" s="495">
        <f t="shared" si="37"/>
        <v>104.3022774327122</v>
      </c>
    </row>
    <row r="281" spans="2:8" s="3" customFormat="1" ht="33" customHeight="1" hidden="1">
      <c r="B281" s="496" t="s">
        <v>425</v>
      </c>
      <c r="C281" s="253" t="s">
        <v>424</v>
      </c>
      <c r="D281" s="702">
        <v>284.6</v>
      </c>
      <c r="E281" s="703">
        <v>284.6</v>
      </c>
      <c r="F281" s="621">
        <v>284.6</v>
      </c>
      <c r="G281" s="494">
        <f>F281/D281*100</f>
        <v>100</v>
      </c>
      <c r="H281" s="495">
        <f>F281/E281*100</f>
        <v>100</v>
      </c>
    </row>
    <row r="282" spans="2:8" s="3" customFormat="1" ht="33" customHeight="1" hidden="1" thickBot="1">
      <c r="B282" s="497" t="s">
        <v>464</v>
      </c>
      <c r="C282" s="375" t="s">
        <v>465</v>
      </c>
      <c r="D282" s="704">
        <v>255</v>
      </c>
      <c r="E282" s="705">
        <v>255</v>
      </c>
      <c r="F282" s="423">
        <v>255</v>
      </c>
      <c r="G282" s="462">
        <f t="shared" si="40"/>
        <v>100</v>
      </c>
      <c r="H282" s="463">
        <f>F282/E282*100</f>
        <v>100</v>
      </c>
    </row>
    <row r="283" spans="2:8" s="3" customFormat="1" ht="31.5" customHeight="1" thickBot="1">
      <c r="B283" s="498" t="s">
        <v>125</v>
      </c>
      <c r="C283" s="499" t="s">
        <v>170</v>
      </c>
      <c r="D283" s="706">
        <f>D284+D292</f>
        <v>1408</v>
      </c>
      <c r="E283" s="706">
        <v>1408</v>
      </c>
      <c r="F283" s="500">
        <f>F284+F290+F292</f>
        <v>0</v>
      </c>
      <c r="G283" s="501">
        <f t="shared" si="40"/>
        <v>0</v>
      </c>
      <c r="H283" s="502"/>
    </row>
    <row r="284" spans="2:8" s="3" customFormat="1" ht="28.5" customHeight="1" hidden="1" thickBot="1" thickTop="1">
      <c r="B284" s="503" t="s">
        <v>126</v>
      </c>
      <c r="C284" s="504" t="s">
        <v>124</v>
      </c>
      <c r="D284" s="707">
        <f>D285+D286+D287+D288+D289</f>
        <v>0</v>
      </c>
      <c r="E284" s="708">
        <f>E285+E286+E287+E288+E289</f>
        <v>0</v>
      </c>
      <c r="F284" s="622">
        <f>F285+F286+F287+F288+F289</f>
        <v>0</v>
      </c>
      <c r="G284" s="505"/>
      <c r="H284" s="198"/>
    </row>
    <row r="285" spans="2:8" s="3" customFormat="1" ht="47.25" customHeight="1" hidden="1" thickTop="1">
      <c r="B285" s="506" t="s">
        <v>127</v>
      </c>
      <c r="C285" s="375" t="s">
        <v>353</v>
      </c>
      <c r="D285" s="709">
        <v>0</v>
      </c>
      <c r="E285" s="638">
        <v>0</v>
      </c>
      <c r="F285" s="307">
        <v>0</v>
      </c>
      <c r="G285" s="108"/>
      <c r="H285" s="109"/>
    </row>
    <row r="286" spans="2:8" s="3" customFormat="1" ht="45.75" customHeight="1" hidden="1">
      <c r="B286" s="507" t="s">
        <v>128</v>
      </c>
      <c r="C286" s="253" t="s">
        <v>355</v>
      </c>
      <c r="D286" s="639">
        <v>0</v>
      </c>
      <c r="E286" s="640">
        <v>0</v>
      </c>
      <c r="F286" s="294">
        <v>0</v>
      </c>
      <c r="G286" s="104"/>
      <c r="H286" s="105"/>
    </row>
    <row r="287" spans="2:8" s="3" customFormat="1" ht="41.25" customHeight="1" hidden="1">
      <c r="B287" s="252" t="s">
        <v>129</v>
      </c>
      <c r="C287" s="253" t="s">
        <v>354</v>
      </c>
      <c r="D287" s="709">
        <v>0</v>
      </c>
      <c r="E287" s="638">
        <v>0</v>
      </c>
      <c r="F287" s="307">
        <v>0</v>
      </c>
      <c r="G287" s="108"/>
      <c r="H287" s="109"/>
    </row>
    <row r="288" spans="2:8" s="3" customFormat="1" ht="36" hidden="1">
      <c r="B288" s="507" t="s">
        <v>130</v>
      </c>
      <c r="C288" s="253" t="s">
        <v>357</v>
      </c>
      <c r="D288" s="639">
        <v>0</v>
      </c>
      <c r="E288" s="640">
        <v>0</v>
      </c>
      <c r="F288" s="294">
        <v>0</v>
      </c>
      <c r="G288" s="104"/>
      <c r="H288" s="105"/>
    </row>
    <row r="289" spans="2:8" s="3" customFormat="1" ht="44.25" customHeight="1" hidden="1" thickBot="1">
      <c r="B289" s="254" t="s">
        <v>131</v>
      </c>
      <c r="C289" s="255" t="s">
        <v>356</v>
      </c>
      <c r="D289" s="710">
        <v>0</v>
      </c>
      <c r="E289" s="710">
        <v>0</v>
      </c>
      <c r="F289" s="422">
        <v>0</v>
      </c>
      <c r="G289" s="239"/>
      <c r="H289" s="240"/>
    </row>
    <row r="290" spans="2:8" s="3" customFormat="1" ht="30.75" customHeight="1" hidden="1" thickBot="1">
      <c r="B290" s="508" t="s">
        <v>410</v>
      </c>
      <c r="C290" s="504" t="s">
        <v>171</v>
      </c>
      <c r="D290" s="711">
        <v>0</v>
      </c>
      <c r="E290" s="711">
        <f>E292+E291+E293+E294</f>
        <v>0</v>
      </c>
      <c r="F290" s="623">
        <f>F291</f>
        <v>0</v>
      </c>
      <c r="G290" s="96" t="e">
        <f>F290/D290*100</f>
        <v>#DIV/0!</v>
      </c>
      <c r="H290" s="97" t="e">
        <f>F290/E290*100</f>
        <v>#DIV/0!</v>
      </c>
    </row>
    <row r="291" spans="2:8" s="3" customFormat="1" ht="25.5" hidden="1" thickBot="1" thickTop="1">
      <c r="B291" s="252" t="s">
        <v>411</v>
      </c>
      <c r="C291" s="375" t="s">
        <v>171</v>
      </c>
      <c r="D291" s="709">
        <v>0</v>
      </c>
      <c r="E291" s="638">
        <v>0</v>
      </c>
      <c r="F291" s="307">
        <v>0</v>
      </c>
      <c r="G291" s="108"/>
      <c r="H291" s="109"/>
    </row>
    <row r="292" spans="2:8" s="3" customFormat="1" ht="24.75" hidden="1" thickBot="1">
      <c r="B292" s="508" t="s">
        <v>408</v>
      </c>
      <c r="C292" s="504" t="s">
        <v>171</v>
      </c>
      <c r="D292" s="712">
        <f>D293</f>
        <v>1408</v>
      </c>
      <c r="E292" s="713">
        <f>E293</f>
        <v>0</v>
      </c>
      <c r="F292" s="294">
        <f>F293</f>
        <v>0</v>
      </c>
      <c r="G292" s="104"/>
      <c r="H292" s="105"/>
    </row>
    <row r="293" spans="1:8" s="545" customFormat="1" ht="25.5" hidden="1" thickBot="1" thickTop="1">
      <c r="A293" s="544"/>
      <c r="B293" s="509" t="s">
        <v>409</v>
      </c>
      <c r="C293" s="510" t="s">
        <v>171</v>
      </c>
      <c r="D293" s="642">
        <v>1408</v>
      </c>
      <c r="E293" s="714">
        <v>0</v>
      </c>
      <c r="F293" s="294">
        <v>0</v>
      </c>
      <c r="G293" s="104"/>
      <c r="H293" s="105"/>
    </row>
    <row r="294" spans="1:8" s="545" customFormat="1" ht="15.75" hidden="1" thickBot="1">
      <c r="A294" s="544"/>
      <c r="B294" s="511"/>
      <c r="C294" s="255"/>
      <c r="D294" s="715"/>
      <c r="E294" s="716"/>
      <c r="F294" s="251"/>
      <c r="G294" s="108"/>
      <c r="H294" s="130"/>
    </row>
    <row r="295" spans="2:8" s="3" customFormat="1" ht="16.5" thickBot="1">
      <c r="B295" s="512"/>
      <c r="C295" s="513" t="s">
        <v>203</v>
      </c>
      <c r="D295" s="73">
        <f>D10+D149+D283</f>
        <v>2167226.7</v>
      </c>
      <c r="E295" s="73">
        <f>E10+E149+E283</f>
        <v>1681788.5</v>
      </c>
      <c r="F295" s="74">
        <f>F10+F149+F283</f>
        <v>1494051.6</v>
      </c>
      <c r="G295" s="275">
        <f>F295/D295*100</f>
        <v>68.93840870454392</v>
      </c>
      <c r="H295" s="262">
        <f>F295/E295*100</f>
        <v>88.83706839474762</v>
      </c>
    </row>
    <row r="296" spans="2:8" s="3" customFormat="1" ht="26.25" thickBot="1">
      <c r="B296" s="512"/>
      <c r="C296" s="514" t="s">
        <v>467</v>
      </c>
      <c r="D296" s="73">
        <f>SUM(D10+D278+D283)</f>
        <v>834443.2000000001</v>
      </c>
      <c r="E296" s="73">
        <f>SUM(E10+E278+E283)</f>
        <v>665420.2999999999</v>
      </c>
      <c r="F296" s="73">
        <f>SUM(F10+F278+F283)</f>
        <v>622230.9</v>
      </c>
      <c r="G296" s="275">
        <f>F296/D296*100</f>
        <v>74.56839482903091</v>
      </c>
      <c r="H296" s="262">
        <f>F296/E296*100</f>
        <v>93.50945560272208</v>
      </c>
    </row>
    <row r="297" spans="2:8" ht="38.25" customHeight="1" thickBot="1">
      <c r="B297" s="512"/>
      <c r="C297" s="515" t="s">
        <v>446</v>
      </c>
      <c r="D297" s="73">
        <f>D10+D283</f>
        <v>639564.3</v>
      </c>
      <c r="E297" s="73">
        <f>E10+E283</f>
        <v>470830.69999999995</v>
      </c>
      <c r="F297" s="73">
        <f>F10+F283</f>
        <v>445233.3</v>
      </c>
      <c r="G297" s="261">
        <f>F297/D297*100</f>
        <v>69.61509577692188</v>
      </c>
      <c r="H297" s="262">
        <f>F297/E297*100</f>
        <v>94.56335366406651</v>
      </c>
    </row>
    <row r="298" spans="2:8" ht="12.75">
      <c r="B298" s="516"/>
      <c r="C298" s="516"/>
      <c r="D298" s="624"/>
      <c r="E298" s="624"/>
      <c r="F298" s="624"/>
      <c r="G298" s="717"/>
      <c r="H298" s="717"/>
    </row>
    <row r="299" spans="2:8" ht="12.75">
      <c r="B299" s="516"/>
      <c r="C299" s="516"/>
      <c r="D299" s="624"/>
      <c r="E299" s="624"/>
      <c r="F299" s="624"/>
      <c r="G299" s="717"/>
      <c r="H299" s="717"/>
    </row>
    <row r="300" spans="2:8" ht="12.75">
      <c r="B300" s="516"/>
      <c r="C300" s="516"/>
      <c r="D300" s="624"/>
      <c r="E300" s="624"/>
      <c r="F300" s="624"/>
      <c r="G300" s="717"/>
      <c r="H300" s="717"/>
    </row>
    <row r="301" spans="2:8" ht="12.75">
      <c r="B301" s="516"/>
      <c r="C301" s="516"/>
      <c r="D301" s="624"/>
      <c r="E301" s="624"/>
      <c r="F301" s="624"/>
      <c r="G301" s="717"/>
      <c r="H301" s="717"/>
    </row>
    <row r="302" spans="2:8" s="35" customFormat="1" ht="12.75">
      <c r="B302" s="517"/>
      <c r="C302" s="518"/>
      <c r="D302" s="582"/>
      <c r="E302" s="743"/>
      <c r="F302" s="743"/>
      <c r="G302" s="718"/>
      <c r="H302" s="718"/>
    </row>
    <row r="303" spans="2:8" s="35" customFormat="1" ht="12.75">
      <c r="B303" s="518"/>
      <c r="C303" s="518"/>
      <c r="D303" s="582"/>
      <c r="E303" s="519"/>
      <c r="F303" s="519"/>
      <c r="G303" s="718"/>
      <c r="H303" s="718"/>
    </row>
    <row r="304" spans="3:8" s="35" customFormat="1" ht="12.75">
      <c r="C304" s="51"/>
      <c r="D304" s="583"/>
      <c r="E304" s="584"/>
      <c r="F304" s="62"/>
      <c r="G304" s="719"/>
      <c r="H304" s="719"/>
    </row>
    <row r="305" spans="2:8" s="35" customFormat="1" ht="15.75">
      <c r="B305" s="13"/>
      <c r="C305" s="52"/>
      <c r="D305" s="53"/>
      <c r="E305" s="53"/>
      <c r="F305" s="53"/>
      <c r="G305" s="719"/>
      <c r="H305" s="719"/>
    </row>
    <row r="306" spans="2:8" s="35" customFormat="1" ht="15.75">
      <c r="B306" s="13"/>
      <c r="C306" s="52"/>
      <c r="D306" s="53"/>
      <c r="E306" s="53"/>
      <c r="F306" s="53"/>
      <c r="G306" s="719"/>
      <c r="H306" s="719"/>
    </row>
    <row r="307" spans="2:8" s="35" customFormat="1" ht="15.75">
      <c r="B307" s="13"/>
      <c r="C307" s="5"/>
      <c r="D307" s="23"/>
      <c r="E307" s="23"/>
      <c r="F307" s="23"/>
      <c r="G307" s="719"/>
      <c r="H307" s="719"/>
    </row>
    <row r="308" spans="2:8" s="35" customFormat="1" ht="15">
      <c r="B308" s="19"/>
      <c r="C308" s="6"/>
      <c r="D308" s="12"/>
      <c r="E308" s="12"/>
      <c r="F308" s="12"/>
      <c r="G308" s="719"/>
      <c r="H308" s="719"/>
    </row>
    <row r="309" spans="2:8" s="35" customFormat="1" ht="15">
      <c r="B309" s="7"/>
      <c r="C309" s="8"/>
      <c r="D309" s="4"/>
      <c r="E309" s="4"/>
      <c r="F309" s="4"/>
      <c r="G309" s="719"/>
      <c r="H309" s="719"/>
    </row>
    <row r="310" spans="2:8" s="35" customFormat="1" ht="15">
      <c r="B310" s="34"/>
      <c r="C310" s="9"/>
      <c r="D310" s="4"/>
      <c r="E310" s="4"/>
      <c r="F310" s="4"/>
      <c r="G310" s="719"/>
      <c r="H310" s="719"/>
    </row>
    <row r="311" spans="2:8" s="35" customFormat="1" ht="15">
      <c r="B311" s="34"/>
      <c r="C311" s="10"/>
      <c r="D311" s="4"/>
      <c r="E311" s="4"/>
      <c r="F311" s="4"/>
      <c r="G311" s="719"/>
      <c r="H311" s="719"/>
    </row>
    <row r="312" spans="2:8" s="35" customFormat="1" ht="15">
      <c r="B312" s="34"/>
      <c r="C312" s="10"/>
      <c r="D312" s="4"/>
      <c r="E312" s="4"/>
      <c r="F312" s="4"/>
      <c r="G312" s="719"/>
      <c r="H312" s="719"/>
    </row>
    <row r="313" spans="2:8" s="35" customFormat="1" ht="15">
      <c r="B313" s="34"/>
      <c r="C313" s="11"/>
      <c r="D313" s="4"/>
      <c r="E313" s="625"/>
      <c r="F313" s="4"/>
      <c r="G313" s="719"/>
      <c r="H313" s="719"/>
    </row>
    <row r="314" spans="2:8" s="35" customFormat="1" ht="15">
      <c r="B314" s="34"/>
      <c r="C314" s="8"/>
      <c r="D314" s="4"/>
      <c r="E314" s="625"/>
      <c r="F314" s="4"/>
      <c r="G314" s="719"/>
      <c r="H314" s="719"/>
    </row>
    <row r="315" spans="2:8" s="35" customFormat="1" ht="15">
      <c r="B315" s="34"/>
      <c r="C315" s="54"/>
      <c r="D315" s="4"/>
      <c r="E315" s="4"/>
      <c r="F315" s="4"/>
      <c r="G315" s="719"/>
      <c r="H315" s="719"/>
    </row>
    <row r="316" spans="2:8" s="35" customFormat="1" ht="15">
      <c r="B316" s="13"/>
      <c r="C316" s="5"/>
      <c r="D316" s="12"/>
      <c r="E316" s="12"/>
      <c r="F316" s="12"/>
      <c r="G316" s="719"/>
      <c r="H316" s="719"/>
    </row>
    <row r="317" spans="3:8" s="35" customFormat="1" ht="15.75">
      <c r="C317" s="6"/>
      <c r="D317" s="23"/>
      <c r="E317" s="625"/>
      <c r="F317" s="625"/>
      <c r="G317" s="719"/>
      <c r="H317" s="719"/>
    </row>
    <row r="318" spans="2:8" s="35" customFormat="1" ht="15">
      <c r="B318" s="19"/>
      <c r="C318" s="6"/>
      <c r="D318" s="12"/>
      <c r="E318" s="12"/>
      <c r="F318" s="12"/>
      <c r="G318" s="719"/>
      <c r="H318" s="719"/>
    </row>
    <row r="319" spans="2:8" s="35" customFormat="1" ht="15">
      <c r="B319" s="55"/>
      <c r="C319" s="2"/>
      <c r="D319" s="720"/>
      <c r="E319" s="4"/>
      <c r="F319" s="4"/>
      <c r="G319" s="719"/>
      <c r="H319" s="719"/>
    </row>
    <row r="320" spans="2:8" s="35" customFormat="1" ht="15">
      <c r="B320" s="55"/>
      <c r="C320" s="2"/>
      <c r="D320" s="720"/>
      <c r="E320" s="4"/>
      <c r="F320" s="4"/>
      <c r="G320" s="719"/>
      <c r="H320" s="719"/>
    </row>
    <row r="321" spans="3:8" s="35" customFormat="1" ht="15.75">
      <c r="C321" s="6"/>
      <c r="D321" s="23"/>
      <c r="E321" s="625"/>
      <c r="F321" s="625"/>
      <c r="G321" s="719"/>
      <c r="H321" s="719"/>
    </row>
    <row r="322" spans="2:8" s="35" customFormat="1" ht="15.75">
      <c r="B322" s="19"/>
      <c r="C322" s="6"/>
      <c r="D322" s="12"/>
      <c r="E322" s="12"/>
      <c r="F322" s="53"/>
      <c r="G322" s="719"/>
      <c r="H322" s="719"/>
    </row>
    <row r="323" spans="2:8" s="35" customFormat="1" ht="15.75">
      <c r="B323" s="19"/>
      <c r="C323" s="6"/>
      <c r="D323" s="12"/>
      <c r="E323" s="12"/>
      <c r="F323" s="53"/>
      <c r="G323" s="719"/>
      <c r="H323" s="719"/>
    </row>
    <row r="324" spans="2:8" s="35" customFormat="1" ht="15.75">
      <c r="B324" s="13"/>
      <c r="C324" s="5"/>
      <c r="D324" s="23"/>
      <c r="E324" s="23"/>
      <c r="F324" s="23"/>
      <c r="G324" s="719"/>
      <c r="H324" s="719"/>
    </row>
    <row r="325" spans="2:8" s="35" customFormat="1" ht="15">
      <c r="B325" s="19"/>
      <c r="C325" s="6"/>
      <c r="D325" s="40"/>
      <c r="E325" s="40"/>
      <c r="F325" s="40"/>
      <c r="G325" s="719"/>
      <c r="H325" s="719"/>
    </row>
    <row r="326" spans="2:8" s="35" customFormat="1" ht="15">
      <c r="B326" s="34"/>
      <c r="C326" s="14"/>
      <c r="D326" s="4"/>
      <c r="E326" s="4"/>
      <c r="F326" s="4"/>
      <c r="G326" s="719"/>
      <c r="H326" s="719"/>
    </row>
    <row r="327" spans="2:8" s="35" customFormat="1" ht="15">
      <c r="B327" s="34"/>
      <c r="C327" s="14"/>
      <c r="D327" s="4"/>
      <c r="E327" s="4"/>
      <c r="F327" s="4"/>
      <c r="G327" s="719"/>
      <c r="H327" s="719"/>
    </row>
    <row r="328" spans="2:8" s="35" customFormat="1" ht="15">
      <c r="B328" s="15"/>
      <c r="C328" s="16"/>
      <c r="D328" s="40"/>
      <c r="E328" s="40"/>
      <c r="F328" s="40"/>
      <c r="G328" s="719"/>
      <c r="H328" s="719"/>
    </row>
    <row r="329" spans="2:8" s="35" customFormat="1" ht="15">
      <c r="B329" s="17"/>
      <c r="C329" s="18"/>
      <c r="D329" s="4"/>
      <c r="E329" s="4"/>
      <c r="F329" s="40"/>
      <c r="G329" s="719"/>
      <c r="H329" s="719"/>
    </row>
    <row r="330" spans="2:8" s="35" customFormat="1" ht="15">
      <c r="B330" s="17"/>
      <c r="C330" s="18"/>
      <c r="D330" s="4"/>
      <c r="E330" s="4"/>
      <c r="F330" s="40"/>
      <c r="G330" s="719"/>
      <c r="H330" s="719"/>
    </row>
    <row r="331" spans="2:8" s="35" customFormat="1" ht="15">
      <c r="B331" s="19"/>
      <c r="C331" s="20"/>
      <c r="D331" s="40"/>
      <c r="E331" s="40"/>
      <c r="F331" s="40"/>
      <c r="G331" s="719"/>
      <c r="H331" s="719"/>
    </row>
    <row r="332" spans="2:8" s="35" customFormat="1" ht="15">
      <c r="B332" s="21"/>
      <c r="C332" s="10"/>
      <c r="D332" s="4"/>
      <c r="E332" s="4"/>
      <c r="F332" s="4"/>
      <c r="G332" s="719"/>
      <c r="H332" s="719"/>
    </row>
    <row r="333" spans="2:8" s="35" customFormat="1" ht="15">
      <c r="B333" s="21"/>
      <c r="C333" s="10"/>
      <c r="D333" s="4"/>
      <c r="E333" s="4"/>
      <c r="F333" s="4"/>
      <c r="G333" s="719"/>
      <c r="H333" s="719"/>
    </row>
    <row r="334" spans="2:8" s="35" customFormat="1" ht="15">
      <c r="B334" s="21"/>
      <c r="C334" s="10"/>
      <c r="D334" s="4"/>
      <c r="E334" s="4"/>
      <c r="F334" s="4"/>
      <c r="G334" s="719"/>
      <c r="H334" s="719"/>
    </row>
    <row r="335" spans="2:8" s="35" customFormat="1" ht="15">
      <c r="B335" s="21"/>
      <c r="C335" s="10"/>
      <c r="D335" s="4"/>
      <c r="E335" s="4"/>
      <c r="F335" s="4"/>
      <c r="G335" s="719"/>
      <c r="H335" s="719"/>
    </row>
    <row r="336" spans="2:8" s="35" customFormat="1" ht="15">
      <c r="B336" s="21"/>
      <c r="C336" s="10"/>
      <c r="D336" s="4"/>
      <c r="E336" s="4"/>
      <c r="F336" s="4"/>
      <c r="G336" s="719"/>
      <c r="H336" s="719"/>
    </row>
    <row r="337" spans="2:8" s="35" customFormat="1" ht="15">
      <c r="B337" s="21"/>
      <c r="C337" s="10"/>
      <c r="D337" s="4"/>
      <c r="E337" s="4"/>
      <c r="F337" s="4"/>
      <c r="G337" s="719"/>
      <c r="H337" s="719"/>
    </row>
    <row r="338" spans="2:8" s="35" customFormat="1" ht="15.75">
      <c r="B338" s="13"/>
      <c r="C338" s="22"/>
      <c r="D338" s="23"/>
      <c r="E338" s="23"/>
      <c r="F338" s="23"/>
      <c r="G338" s="719"/>
      <c r="H338" s="719"/>
    </row>
    <row r="339" spans="2:8" s="35" customFormat="1" ht="15">
      <c r="B339" s="19"/>
      <c r="C339" s="24"/>
      <c r="D339" s="40"/>
      <c r="E339" s="40"/>
      <c r="F339" s="40"/>
      <c r="G339" s="719"/>
      <c r="H339" s="719"/>
    </row>
    <row r="340" spans="2:8" s="35" customFormat="1" ht="15">
      <c r="B340" s="34"/>
      <c r="C340" s="25"/>
      <c r="D340" s="4"/>
      <c r="E340" s="4"/>
      <c r="F340" s="4"/>
      <c r="G340" s="719"/>
      <c r="H340" s="719"/>
    </row>
    <row r="341" spans="2:8" s="35" customFormat="1" ht="15">
      <c r="B341" s="19"/>
      <c r="C341" s="26"/>
      <c r="D341" s="40"/>
      <c r="E341" s="40"/>
      <c r="F341" s="40"/>
      <c r="G341" s="719"/>
      <c r="H341" s="719"/>
    </row>
    <row r="342" spans="2:8" s="35" customFormat="1" ht="15">
      <c r="B342" s="19"/>
      <c r="C342" s="27"/>
      <c r="D342" s="40"/>
      <c r="E342" s="40"/>
      <c r="F342" s="40"/>
      <c r="G342" s="719"/>
      <c r="H342" s="719"/>
    </row>
    <row r="343" spans="2:8" s="35" customFormat="1" ht="15">
      <c r="B343" s="34"/>
      <c r="C343" s="11"/>
      <c r="D343" s="40"/>
      <c r="E343" s="40"/>
      <c r="F343" s="40"/>
      <c r="G343" s="719"/>
      <c r="H343" s="719"/>
    </row>
    <row r="344" spans="2:8" s="35" customFormat="1" ht="15">
      <c r="B344" s="34"/>
      <c r="C344" s="28"/>
      <c r="D344" s="4"/>
      <c r="E344" s="4"/>
      <c r="F344" s="4"/>
      <c r="G344" s="719"/>
      <c r="H344" s="719"/>
    </row>
    <row r="345" spans="2:8" s="35" customFormat="1" ht="15">
      <c r="B345" s="34"/>
      <c r="C345" s="29"/>
      <c r="D345" s="4"/>
      <c r="E345" s="4"/>
      <c r="F345" s="4"/>
      <c r="G345" s="719"/>
      <c r="H345" s="719"/>
    </row>
    <row r="346" spans="2:8" s="35" customFormat="1" ht="15">
      <c r="B346" s="34"/>
      <c r="C346" s="29"/>
      <c r="D346" s="4"/>
      <c r="E346" s="40"/>
      <c r="F346" s="40"/>
      <c r="G346" s="719"/>
      <c r="H346" s="719"/>
    </row>
    <row r="347" spans="2:8" s="35" customFormat="1" ht="15">
      <c r="B347" s="34"/>
      <c r="C347" s="30"/>
      <c r="D347" s="4"/>
      <c r="E347" s="40"/>
      <c r="F347" s="40"/>
      <c r="G347" s="719"/>
      <c r="H347" s="719"/>
    </row>
    <row r="348" spans="2:8" s="35" customFormat="1" ht="15.75">
      <c r="B348" s="13"/>
      <c r="C348" s="31"/>
      <c r="D348" s="23"/>
      <c r="E348" s="23"/>
      <c r="F348" s="23"/>
      <c r="G348" s="719"/>
      <c r="H348" s="719"/>
    </row>
    <row r="349" spans="2:8" s="35" customFormat="1" ht="15">
      <c r="B349" s="19"/>
      <c r="C349" s="27"/>
      <c r="D349" s="4"/>
      <c r="E349" s="4"/>
      <c r="F349" s="4"/>
      <c r="G349" s="719"/>
      <c r="H349" s="719"/>
    </row>
    <row r="350" spans="2:8" s="35" customFormat="1" ht="15">
      <c r="B350" s="32"/>
      <c r="C350" s="8"/>
      <c r="D350" s="4"/>
      <c r="E350" s="4"/>
      <c r="F350" s="4"/>
      <c r="G350" s="719"/>
      <c r="H350" s="719"/>
    </row>
    <row r="351" spans="2:8" s="35" customFormat="1" ht="15">
      <c r="B351" s="32"/>
      <c r="C351" s="2"/>
      <c r="D351" s="4"/>
      <c r="E351" s="4"/>
      <c r="F351" s="4"/>
      <c r="G351" s="719"/>
      <c r="H351" s="719"/>
    </row>
    <row r="352" spans="2:8" s="35" customFormat="1" ht="15">
      <c r="B352" s="32"/>
      <c r="C352" s="2"/>
      <c r="D352" s="4"/>
      <c r="E352" s="4"/>
      <c r="F352" s="4"/>
      <c r="G352" s="719"/>
      <c r="H352" s="719"/>
    </row>
    <row r="353" spans="2:8" s="35" customFormat="1" ht="15">
      <c r="B353" s="34"/>
      <c r="C353" s="33"/>
      <c r="D353" s="4"/>
      <c r="E353" s="4"/>
      <c r="F353" s="4"/>
      <c r="G353" s="719"/>
      <c r="H353" s="719"/>
    </row>
    <row r="354" spans="2:8" s="35" customFormat="1" ht="15">
      <c r="B354" s="28"/>
      <c r="C354" s="28"/>
      <c r="D354" s="4"/>
      <c r="E354" s="4"/>
      <c r="F354" s="4"/>
      <c r="G354" s="719"/>
      <c r="H354" s="719"/>
    </row>
    <row r="355" spans="2:8" s="35" customFormat="1" ht="15">
      <c r="B355" s="38"/>
      <c r="C355" s="20"/>
      <c r="D355" s="4"/>
      <c r="E355" s="4"/>
      <c r="F355" s="4"/>
      <c r="G355" s="719"/>
      <c r="H355" s="719"/>
    </row>
    <row r="356" spans="2:8" s="35" customFormat="1" ht="15">
      <c r="B356" s="56"/>
      <c r="C356" s="34"/>
      <c r="D356" s="4"/>
      <c r="E356" s="4"/>
      <c r="F356" s="4"/>
      <c r="G356" s="719"/>
      <c r="H356" s="719"/>
    </row>
    <row r="357" spans="2:8" s="35" customFormat="1" ht="15">
      <c r="B357" s="56"/>
      <c r="C357" s="34"/>
      <c r="D357" s="4"/>
      <c r="E357" s="4"/>
      <c r="F357" s="4"/>
      <c r="G357" s="719"/>
      <c r="H357" s="719"/>
    </row>
    <row r="358" spans="3:8" s="35" customFormat="1" ht="15">
      <c r="C358" s="57"/>
      <c r="D358" s="43"/>
      <c r="E358" s="43"/>
      <c r="F358" s="43"/>
      <c r="G358" s="719"/>
      <c r="H358" s="719"/>
    </row>
    <row r="359" spans="2:8" s="35" customFormat="1" ht="15.75">
      <c r="B359" s="1"/>
      <c r="C359" s="57"/>
      <c r="D359" s="23"/>
      <c r="E359" s="23"/>
      <c r="F359" s="23"/>
      <c r="G359" s="719"/>
      <c r="H359" s="719"/>
    </row>
    <row r="360" spans="2:8" s="35" customFormat="1" ht="15.75">
      <c r="B360" s="13"/>
      <c r="C360" s="31"/>
      <c r="D360" s="23"/>
      <c r="E360" s="23"/>
      <c r="F360" s="23"/>
      <c r="G360" s="719"/>
      <c r="H360" s="719"/>
    </row>
    <row r="361" spans="2:8" s="35" customFormat="1" ht="15.75">
      <c r="B361" s="19"/>
      <c r="C361" s="27"/>
      <c r="D361" s="23"/>
      <c r="E361" s="4"/>
      <c r="F361" s="4"/>
      <c r="G361" s="719"/>
      <c r="H361" s="719"/>
    </row>
    <row r="362" spans="2:8" s="35" customFormat="1" ht="15">
      <c r="B362" s="19"/>
      <c r="C362" s="20"/>
      <c r="D362" s="40"/>
      <c r="E362" s="40"/>
      <c r="F362" s="40"/>
      <c r="G362" s="719"/>
      <c r="H362" s="719"/>
    </row>
    <row r="363" spans="2:8" s="35" customFormat="1" ht="15">
      <c r="B363" s="34"/>
      <c r="C363" s="28"/>
      <c r="D363" s="4"/>
      <c r="E363" s="4"/>
      <c r="F363" s="4"/>
      <c r="G363" s="719"/>
      <c r="H363" s="719"/>
    </row>
    <row r="364" spans="2:8" s="35" customFormat="1" ht="15">
      <c r="B364" s="19"/>
      <c r="C364" s="27"/>
      <c r="D364" s="4"/>
      <c r="E364" s="4"/>
      <c r="F364" s="4"/>
      <c r="G364" s="719"/>
      <c r="H364" s="719"/>
    </row>
    <row r="365" spans="2:8" s="35" customFormat="1" ht="15">
      <c r="B365" s="34"/>
      <c r="C365" s="28"/>
      <c r="D365" s="4"/>
      <c r="E365" s="4"/>
      <c r="F365" s="4"/>
      <c r="G365" s="719"/>
      <c r="H365" s="719"/>
    </row>
    <row r="366" spans="2:8" s="35" customFormat="1" ht="15">
      <c r="B366" s="20"/>
      <c r="C366" s="27"/>
      <c r="D366" s="40"/>
      <c r="E366" s="40"/>
      <c r="F366" s="40"/>
      <c r="G366" s="719"/>
      <c r="H366" s="719"/>
    </row>
    <row r="367" spans="2:8" s="35" customFormat="1" ht="15">
      <c r="B367" s="30"/>
      <c r="C367" s="29"/>
      <c r="D367" s="4"/>
      <c r="E367" s="4"/>
      <c r="F367" s="4"/>
      <c r="G367" s="719"/>
      <c r="H367" s="719"/>
    </row>
    <row r="368" spans="2:8" s="35" customFormat="1" ht="15">
      <c r="B368" s="34"/>
      <c r="C368" s="11"/>
      <c r="D368" s="4"/>
      <c r="E368" s="4"/>
      <c r="F368" s="4"/>
      <c r="G368" s="719"/>
      <c r="H368" s="719"/>
    </row>
    <row r="369" spans="2:8" s="35" customFormat="1" ht="15">
      <c r="B369" s="34"/>
      <c r="C369" s="11"/>
      <c r="D369" s="4"/>
      <c r="E369" s="4"/>
      <c r="F369" s="4"/>
      <c r="G369" s="719"/>
      <c r="H369" s="719"/>
    </row>
    <row r="370" spans="2:8" s="35" customFormat="1" ht="15">
      <c r="B370" s="28"/>
      <c r="C370" s="11"/>
      <c r="D370" s="4"/>
      <c r="E370" s="4"/>
      <c r="F370" s="4"/>
      <c r="G370" s="719"/>
      <c r="H370" s="719"/>
    </row>
    <row r="371" spans="2:8" s="35" customFormat="1" ht="15">
      <c r="B371" s="28"/>
      <c r="C371" s="11"/>
      <c r="D371" s="4"/>
      <c r="E371" s="4"/>
      <c r="F371" s="4"/>
      <c r="G371" s="719"/>
      <c r="H371" s="719"/>
    </row>
    <row r="372" spans="2:8" s="35" customFormat="1" ht="15">
      <c r="B372" s="28"/>
      <c r="C372" s="11"/>
      <c r="D372" s="585"/>
      <c r="E372" s="4"/>
      <c r="F372" s="4"/>
      <c r="G372" s="719"/>
      <c r="H372" s="719"/>
    </row>
    <row r="373" spans="2:8" s="35" customFormat="1" ht="15">
      <c r="B373" s="30"/>
      <c r="C373" s="29"/>
      <c r="D373" s="4"/>
      <c r="E373" s="4"/>
      <c r="F373" s="4"/>
      <c r="G373" s="719"/>
      <c r="H373" s="719"/>
    </row>
    <row r="374" spans="2:8" s="35" customFormat="1" ht="15">
      <c r="B374" s="34"/>
      <c r="C374" s="29"/>
      <c r="D374" s="4"/>
      <c r="E374" s="4"/>
      <c r="F374" s="4"/>
      <c r="G374" s="719"/>
      <c r="H374" s="719"/>
    </row>
    <row r="375" spans="2:8" s="35" customFormat="1" ht="15">
      <c r="B375" s="34"/>
      <c r="C375" s="29"/>
      <c r="D375" s="40"/>
      <c r="E375" s="40"/>
      <c r="F375" s="40"/>
      <c r="G375" s="719"/>
      <c r="H375" s="719"/>
    </row>
    <row r="376" spans="2:8" s="35" customFormat="1" ht="15">
      <c r="B376" s="34"/>
      <c r="C376" s="28"/>
      <c r="D376" s="4"/>
      <c r="E376" s="4"/>
      <c r="F376" s="4"/>
      <c r="G376" s="719"/>
      <c r="H376" s="719"/>
    </row>
    <row r="377" spans="2:8" s="35" customFormat="1" ht="15">
      <c r="B377" s="34"/>
      <c r="C377" s="28"/>
      <c r="D377" s="40"/>
      <c r="E377" s="40"/>
      <c r="F377" s="4"/>
      <c r="G377" s="719"/>
      <c r="H377" s="719"/>
    </row>
    <row r="378" spans="2:8" s="35" customFormat="1" ht="15">
      <c r="B378" s="36"/>
      <c r="C378" s="33"/>
      <c r="D378" s="4"/>
      <c r="E378" s="4"/>
      <c r="F378" s="4"/>
      <c r="G378" s="719"/>
      <c r="H378" s="719"/>
    </row>
    <row r="379" spans="2:8" s="35" customFormat="1" ht="15">
      <c r="B379" s="36"/>
      <c r="C379" s="37"/>
      <c r="D379" s="4"/>
      <c r="E379" s="4"/>
      <c r="F379" s="4"/>
      <c r="G379" s="719"/>
      <c r="H379" s="719"/>
    </row>
    <row r="380" spans="2:8" s="35" customFormat="1" ht="15">
      <c r="B380" s="36"/>
      <c r="C380" s="37"/>
      <c r="D380" s="4"/>
      <c r="E380" s="4"/>
      <c r="F380" s="4"/>
      <c r="G380" s="719"/>
      <c r="H380" s="719"/>
    </row>
    <row r="381" spans="2:8" s="35" customFormat="1" ht="15.75">
      <c r="B381" s="13"/>
      <c r="C381" s="31"/>
      <c r="D381" s="23"/>
      <c r="E381" s="23"/>
      <c r="F381" s="23"/>
      <c r="G381" s="719"/>
      <c r="H381" s="719"/>
    </row>
    <row r="382" spans="2:8" s="35" customFormat="1" ht="15">
      <c r="B382" s="19"/>
      <c r="C382" s="27"/>
      <c r="D382" s="40"/>
      <c r="E382" s="40"/>
      <c r="F382" s="4"/>
      <c r="G382" s="719"/>
      <c r="H382" s="719"/>
    </row>
    <row r="383" spans="2:8" s="35" customFormat="1" ht="15.75">
      <c r="B383" s="13"/>
      <c r="C383" s="31"/>
      <c r="D383" s="40"/>
      <c r="E383" s="23"/>
      <c r="F383" s="23"/>
      <c r="G383" s="719"/>
      <c r="H383" s="719"/>
    </row>
    <row r="384" spans="2:8" s="35" customFormat="1" ht="15">
      <c r="B384" s="19"/>
      <c r="C384" s="38"/>
      <c r="D384" s="40"/>
      <c r="E384" s="4"/>
      <c r="F384" s="4"/>
      <c r="G384" s="719"/>
      <c r="H384" s="719"/>
    </row>
    <row r="385" spans="2:8" s="35" customFormat="1" ht="15.75">
      <c r="B385" s="13"/>
      <c r="C385" s="31"/>
      <c r="D385" s="53"/>
      <c r="E385" s="53"/>
      <c r="F385" s="53"/>
      <c r="G385" s="719"/>
      <c r="H385" s="719"/>
    </row>
    <row r="386" spans="2:8" s="35" customFormat="1" ht="15">
      <c r="B386" s="19"/>
      <c r="C386" s="27"/>
      <c r="D386" s="40"/>
      <c r="E386" s="40"/>
      <c r="F386" s="40"/>
      <c r="G386" s="719"/>
      <c r="H386" s="719"/>
    </row>
    <row r="387" spans="2:8" s="35" customFormat="1" ht="15">
      <c r="B387" s="34"/>
      <c r="C387" s="29"/>
      <c r="D387" s="4"/>
      <c r="E387" s="40"/>
      <c r="F387" s="4"/>
      <c r="G387" s="719"/>
      <c r="H387" s="719"/>
    </row>
    <row r="388" spans="2:8" s="35" customFormat="1" ht="15">
      <c r="B388" s="34"/>
      <c r="C388" s="29"/>
      <c r="D388" s="4"/>
      <c r="E388" s="4"/>
      <c r="F388" s="4"/>
      <c r="G388" s="719"/>
      <c r="H388" s="719"/>
    </row>
    <row r="389" spans="2:8" s="35" customFormat="1" ht="15">
      <c r="B389" s="39"/>
      <c r="C389" s="27"/>
      <c r="D389" s="40"/>
      <c r="E389" s="40"/>
      <c r="F389" s="40"/>
      <c r="G389" s="719"/>
      <c r="H389" s="719"/>
    </row>
    <row r="390" spans="2:8" s="35" customFormat="1" ht="15">
      <c r="B390" s="34"/>
      <c r="C390" s="29"/>
      <c r="D390" s="40"/>
      <c r="E390" s="40"/>
      <c r="F390" s="40"/>
      <c r="G390" s="719"/>
      <c r="H390" s="719"/>
    </row>
    <row r="391" spans="2:8" s="35" customFormat="1" ht="15">
      <c r="B391" s="34"/>
      <c r="C391" s="28"/>
      <c r="D391" s="4"/>
      <c r="E391" s="40"/>
      <c r="F391" s="4"/>
      <c r="G391" s="719"/>
      <c r="H391" s="719"/>
    </row>
    <row r="392" spans="2:8" s="35" customFormat="1" ht="15">
      <c r="B392" s="34"/>
      <c r="C392" s="28"/>
      <c r="D392" s="4"/>
      <c r="E392" s="40"/>
      <c r="F392" s="4"/>
      <c r="G392" s="719"/>
      <c r="H392" s="719"/>
    </row>
    <row r="393" spans="2:8" s="35" customFormat="1" ht="15.75">
      <c r="B393" s="13"/>
      <c r="C393" s="31"/>
      <c r="D393" s="53"/>
      <c r="E393" s="53"/>
      <c r="F393" s="53"/>
      <c r="G393" s="719"/>
      <c r="H393" s="719"/>
    </row>
    <row r="394" spans="2:8" s="35" customFormat="1" ht="15">
      <c r="B394" s="19"/>
      <c r="C394" s="41"/>
      <c r="D394" s="40"/>
      <c r="E394" s="40"/>
      <c r="F394" s="40"/>
      <c r="G394" s="719"/>
      <c r="H394" s="719"/>
    </row>
    <row r="395" spans="2:8" s="35" customFormat="1" ht="15">
      <c r="B395" s="34"/>
      <c r="C395" s="29"/>
      <c r="D395" s="4"/>
      <c r="E395" s="40"/>
      <c r="F395" s="4"/>
      <c r="G395" s="719"/>
      <c r="H395" s="719"/>
    </row>
    <row r="396" spans="2:8" s="35" customFormat="1" ht="15.75">
      <c r="B396" s="13"/>
      <c r="C396" s="31"/>
      <c r="D396" s="53"/>
      <c r="E396" s="53"/>
      <c r="F396" s="53"/>
      <c r="G396" s="719"/>
      <c r="H396" s="719"/>
    </row>
    <row r="397" spans="2:8" s="35" customFormat="1" ht="15">
      <c r="B397" s="36"/>
      <c r="C397" s="33"/>
      <c r="D397" s="4"/>
      <c r="E397" s="4"/>
      <c r="F397" s="4"/>
      <c r="G397" s="719"/>
      <c r="H397" s="719"/>
    </row>
    <row r="398" spans="2:8" s="35" customFormat="1" ht="15.75">
      <c r="B398" s="34"/>
      <c r="C398" s="28"/>
      <c r="D398" s="53"/>
      <c r="E398" s="4"/>
      <c r="F398" s="4"/>
      <c r="G398" s="719"/>
      <c r="H398" s="719"/>
    </row>
    <row r="399" spans="2:8" s="35" customFormat="1" ht="15.75">
      <c r="B399" s="34"/>
      <c r="C399" s="29"/>
      <c r="D399" s="53"/>
      <c r="E399" s="4"/>
      <c r="F399" s="4"/>
      <c r="G399" s="719"/>
      <c r="H399" s="719"/>
    </row>
    <row r="400" spans="2:8" s="35" customFormat="1" ht="15">
      <c r="B400" s="36"/>
      <c r="C400" s="33"/>
      <c r="D400" s="4"/>
      <c r="E400" s="4"/>
      <c r="F400" s="4"/>
      <c r="G400" s="719"/>
      <c r="H400" s="719"/>
    </row>
    <row r="401" spans="2:8" s="35" customFormat="1" ht="15">
      <c r="B401" s="36"/>
      <c r="C401" s="29"/>
      <c r="D401" s="4"/>
      <c r="E401" s="4"/>
      <c r="F401" s="4"/>
      <c r="G401" s="719"/>
      <c r="H401" s="719"/>
    </row>
    <row r="402" spans="2:8" s="35" customFormat="1" ht="15">
      <c r="B402" s="30"/>
      <c r="C402" s="8"/>
      <c r="D402" s="4"/>
      <c r="E402" s="4"/>
      <c r="F402" s="4"/>
      <c r="G402" s="719"/>
      <c r="H402" s="719"/>
    </row>
    <row r="403" spans="2:8" s="35" customFormat="1" ht="15">
      <c r="B403" s="42"/>
      <c r="C403" s="8"/>
      <c r="D403" s="4"/>
      <c r="E403" s="4"/>
      <c r="F403" s="4"/>
      <c r="G403" s="719"/>
      <c r="H403" s="719"/>
    </row>
    <row r="404" spans="2:8" s="35" customFormat="1" ht="15">
      <c r="B404" s="42"/>
      <c r="C404" s="8"/>
      <c r="D404" s="4"/>
      <c r="E404" s="4"/>
      <c r="F404" s="4"/>
      <c r="G404" s="719"/>
      <c r="H404" s="719"/>
    </row>
    <row r="405" spans="2:8" s="35" customFormat="1" ht="15">
      <c r="B405" s="30"/>
      <c r="C405" s="33"/>
      <c r="D405" s="4"/>
      <c r="E405" s="4"/>
      <c r="F405" s="4"/>
      <c r="G405" s="719"/>
      <c r="H405" s="719"/>
    </row>
    <row r="406" spans="2:8" s="35" customFormat="1" ht="15">
      <c r="B406" s="34"/>
      <c r="C406" s="28"/>
      <c r="D406" s="4"/>
      <c r="E406" s="4"/>
      <c r="F406" s="4"/>
      <c r="G406" s="719"/>
      <c r="H406" s="719"/>
    </row>
    <row r="407" spans="2:8" s="35" customFormat="1" ht="15">
      <c r="B407" s="34"/>
      <c r="C407" s="28"/>
      <c r="D407" s="4"/>
      <c r="E407" s="4"/>
      <c r="F407" s="4"/>
      <c r="G407" s="719"/>
      <c r="H407" s="719"/>
    </row>
    <row r="408" spans="2:8" s="35" customFormat="1" ht="15">
      <c r="B408" s="30"/>
      <c r="C408" s="33"/>
      <c r="D408" s="4"/>
      <c r="E408" s="4"/>
      <c r="F408" s="4"/>
      <c r="G408" s="719"/>
      <c r="H408" s="719"/>
    </row>
    <row r="409" spans="2:8" s="35" customFormat="1" ht="15">
      <c r="B409" s="30"/>
      <c r="C409" s="33"/>
      <c r="D409" s="4"/>
      <c r="E409" s="4"/>
      <c r="F409" s="4"/>
      <c r="G409" s="719"/>
      <c r="H409" s="719"/>
    </row>
    <row r="410" spans="2:8" s="35" customFormat="1" ht="15">
      <c r="B410" s="30"/>
      <c r="C410" s="33"/>
      <c r="D410" s="4"/>
      <c r="E410" s="4"/>
      <c r="F410" s="4"/>
      <c r="G410" s="719"/>
      <c r="H410" s="719"/>
    </row>
    <row r="411" spans="2:8" s="35" customFormat="1" ht="15">
      <c r="B411" s="30"/>
      <c r="C411" s="29"/>
      <c r="D411" s="4"/>
      <c r="E411" s="4"/>
      <c r="F411" s="4"/>
      <c r="G411" s="719"/>
      <c r="H411" s="719"/>
    </row>
    <row r="412" spans="2:8" s="35" customFormat="1" ht="15">
      <c r="B412" s="30"/>
      <c r="C412" s="33"/>
      <c r="D412" s="4"/>
      <c r="E412" s="4"/>
      <c r="F412" s="4"/>
      <c r="G412" s="719"/>
      <c r="H412" s="719"/>
    </row>
    <row r="413" spans="2:8" s="35" customFormat="1" ht="15">
      <c r="B413" s="30"/>
      <c r="C413" s="29"/>
      <c r="D413" s="4"/>
      <c r="E413" s="4"/>
      <c r="F413" s="4"/>
      <c r="G413" s="719"/>
      <c r="H413" s="719"/>
    </row>
    <row r="414" spans="2:8" s="35" customFormat="1" ht="15">
      <c r="B414" s="34"/>
      <c r="C414" s="28"/>
      <c r="D414" s="4"/>
      <c r="E414" s="40"/>
      <c r="F414" s="4"/>
      <c r="G414" s="719"/>
      <c r="H414" s="719"/>
    </row>
    <row r="415" spans="2:8" s="35" customFormat="1" ht="15">
      <c r="B415" s="34"/>
      <c r="C415" s="28"/>
      <c r="D415" s="4"/>
      <c r="E415" s="40"/>
      <c r="F415" s="4"/>
      <c r="G415" s="719"/>
      <c r="H415" s="719"/>
    </row>
    <row r="416" spans="2:8" s="35" customFormat="1" ht="15">
      <c r="B416" s="34"/>
      <c r="C416" s="28"/>
      <c r="D416" s="4"/>
      <c r="E416" s="40"/>
      <c r="F416" s="4"/>
      <c r="G416" s="719"/>
      <c r="H416" s="719"/>
    </row>
    <row r="417" spans="2:8" s="35" customFormat="1" ht="15">
      <c r="B417" s="34"/>
      <c r="C417" s="28"/>
      <c r="D417" s="4"/>
      <c r="E417" s="40"/>
      <c r="F417" s="4"/>
      <c r="G417" s="719"/>
      <c r="H417" s="719"/>
    </row>
    <row r="418" spans="2:8" s="35" customFormat="1" ht="15">
      <c r="B418" s="34"/>
      <c r="C418" s="28"/>
      <c r="D418" s="4"/>
      <c r="E418" s="40"/>
      <c r="F418" s="4"/>
      <c r="G418" s="719"/>
      <c r="H418" s="719"/>
    </row>
    <row r="419" spans="2:8" s="35" customFormat="1" ht="15">
      <c r="B419" s="34"/>
      <c r="C419" s="28"/>
      <c r="D419" s="4"/>
      <c r="E419" s="4"/>
      <c r="F419" s="4"/>
      <c r="G419" s="719"/>
      <c r="H419" s="719"/>
    </row>
    <row r="420" spans="2:8" s="35" customFormat="1" ht="15">
      <c r="B420" s="34"/>
      <c r="C420" s="28"/>
      <c r="D420" s="4"/>
      <c r="E420" s="4"/>
      <c r="F420" s="4"/>
      <c r="G420" s="719"/>
      <c r="H420" s="719"/>
    </row>
    <row r="421" spans="2:8" s="35" customFormat="1" ht="15">
      <c r="B421" s="34"/>
      <c r="C421" s="28"/>
      <c r="D421" s="4"/>
      <c r="E421" s="4"/>
      <c r="F421" s="4"/>
      <c r="G421" s="719"/>
      <c r="H421" s="719"/>
    </row>
    <row r="422" spans="2:8" s="35" customFormat="1" ht="15">
      <c r="B422" s="34"/>
      <c r="C422" s="28"/>
      <c r="D422" s="4"/>
      <c r="E422" s="4"/>
      <c r="F422" s="4"/>
      <c r="G422" s="719"/>
      <c r="H422" s="719"/>
    </row>
    <row r="423" spans="2:8" s="35" customFormat="1" ht="15">
      <c r="B423" s="34"/>
      <c r="C423" s="28"/>
      <c r="D423" s="4"/>
      <c r="E423" s="4"/>
      <c r="F423" s="4"/>
      <c r="G423" s="719"/>
      <c r="H423" s="719"/>
    </row>
    <row r="424" spans="2:8" s="35" customFormat="1" ht="15">
      <c r="B424" s="34"/>
      <c r="C424" s="28"/>
      <c r="D424" s="4"/>
      <c r="E424" s="4"/>
      <c r="F424" s="4"/>
      <c r="G424" s="719"/>
      <c r="H424" s="719"/>
    </row>
    <row r="425" spans="2:8" s="35" customFormat="1" ht="15">
      <c r="B425" s="34"/>
      <c r="C425" s="28"/>
      <c r="D425" s="4"/>
      <c r="E425" s="4"/>
      <c r="F425" s="4"/>
      <c r="G425" s="719"/>
      <c r="H425" s="719"/>
    </row>
    <row r="426" spans="2:8" s="35" customFormat="1" ht="15">
      <c r="B426" s="34"/>
      <c r="C426" s="28"/>
      <c r="D426" s="4"/>
      <c r="E426" s="4"/>
      <c r="F426" s="4"/>
      <c r="G426" s="719"/>
      <c r="H426" s="719"/>
    </row>
    <row r="427" spans="2:8" s="35" customFormat="1" ht="15">
      <c r="B427" s="34"/>
      <c r="C427" s="58"/>
      <c r="D427" s="4"/>
      <c r="E427" s="4"/>
      <c r="F427" s="4"/>
      <c r="G427" s="719"/>
      <c r="H427" s="719"/>
    </row>
    <row r="428" spans="2:8" s="35" customFormat="1" ht="15">
      <c r="B428" s="34"/>
      <c r="C428" s="28"/>
      <c r="D428" s="4"/>
      <c r="E428" s="4"/>
      <c r="F428" s="4"/>
      <c r="G428" s="719"/>
      <c r="H428" s="719"/>
    </row>
    <row r="429" spans="2:8" s="35" customFormat="1" ht="15">
      <c r="B429" s="34"/>
      <c r="C429" s="28"/>
      <c r="D429" s="4"/>
      <c r="E429" s="4"/>
      <c r="F429" s="4"/>
      <c r="G429" s="719"/>
      <c r="H429" s="719"/>
    </row>
    <row r="430" spans="2:8" s="35" customFormat="1" ht="15.75">
      <c r="B430" s="13"/>
      <c r="C430" s="1"/>
      <c r="D430" s="53"/>
      <c r="E430" s="53"/>
      <c r="F430" s="53"/>
      <c r="G430" s="719"/>
      <c r="H430" s="719"/>
    </row>
    <row r="431" spans="2:8" s="35" customFormat="1" ht="15">
      <c r="B431" s="19"/>
      <c r="C431" s="39"/>
      <c r="D431" s="40"/>
      <c r="E431" s="40"/>
      <c r="F431" s="40"/>
      <c r="G431" s="719"/>
      <c r="H431" s="719"/>
    </row>
    <row r="432" spans="2:8" s="35" customFormat="1" ht="15">
      <c r="B432" s="34"/>
      <c r="C432" s="29"/>
      <c r="D432" s="4"/>
      <c r="E432" s="4"/>
      <c r="F432" s="4"/>
      <c r="G432" s="719"/>
      <c r="H432" s="719"/>
    </row>
    <row r="433" spans="2:8" s="35" customFormat="1" ht="15.75">
      <c r="B433" s="19"/>
      <c r="C433" s="30"/>
      <c r="D433" s="4"/>
      <c r="E433" s="53"/>
      <c r="F433" s="53"/>
      <c r="G433" s="719"/>
      <c r="H433" s="719"/>
    </row>
    <row r="434" spans="2:8" s="35" customFormat="1" ht="15">
      <c r="B434" s="34"/>
      <c r="C434" s="20"/>
      <c r="D434" s="4"/>
      <c r="E434" s="4"/>
      <c r="F434" s="4"/>
      <c r="G434" s="719"/>
      <c r="H434" s="719"/>
    </row>
    <row r="435" spans="2:8" s="35" customFormat="1" ht="15">
      <c r="B435" s="34"/>
      <c r="C435" s="20"/>
      <c r="D435" s="4"/>
      <c r="E435" s="4"/>
      <c r="F435" s="4"/>
      <c r="G435" s="719"/>
      <c r="H435" s="719"/>
    </row>
    <row r="436" spans="2:8" s="35" customFormat="1" ht="15.75">
      <c r="B436" s="13"/>
      <c r="C436" s="1"/>
      <c r="D436" s="53"/>
      <c r="E436" s="53"/>
      <c r="F436" s="53"/>
      <c r="G436" s="719"/>
      <c r="H436" s="719"/>
    </row>
    <row r="437" spans="2:8" s="35" customFormat="1" ht="15">
      <c r="B437" s="34"/>
      <c r="C437" s="30"/>
      <c r="D437" s="4"/>
      <c r="E437" s="4"/>
      <c r="F437" s="4"/>
      <c r="G437" s="719"/>
      <c r="H437" s="719"/>
    </row>
    <row r="438" spans="3:8" s="35" customFormat="1" ht="15.75">
      <c r="C438" s="57"/>
      <c r="D438" s="53"/>
      <c r="E438" s="53"/>
      <c r="F438" s="53"/>
      <c r="G438" s="719"/>
      <c r="H438" s="719"/>
    </row>
    <row r="439" spans="2:8" s="35" customFormat="1" ht="15.75">
      <c r="B439" s="13"/>
      <c r="C439" s="59"/>
      <c r="D439" s="53"/>
      <c r="E439" s="53"/>
      <c r="F439" s="53"/>
      <c r="G439" s="719"/>
      <c r="H439" s="719"/>
    </row>
    <row r="440" spans="2:8" s="35" customFormat="1" ht="15.75">
      <c r="B440" s="13"/>
      <c r="C440" s="59"/>
      <c r="D440" s="53"/>
      <c r="E440" s="53"/>
      <c r="F440" s="53"/>
      <c r="G440" s="719"/>
      <c r="H440" s="719"/>
    </row>
    <row r="441" spans="2:8" s="35" customFormat="1" ht="15.75">
      <c r="B441" s="60"/>
      <c r="C441" s="1"/>
      <c r="D441" s="23"/>
      <c r="E441" s="23"/>
      <c r="F441" s="23"/>
      <c r="G441" s="719"/>
      <c r="H441" s="719"/>
    </row>
    <row r="442" spans="2:8" s="35" customFormat="1" ht="15.75">
      <c r="B442" s="30"/>
      <c r="C442" s="29"/>
      <c r="D442" s="23"/>
      <c r="E442" s="43"/>
      <c r="F442" s="12"/>
      <c r="G442" s="719"/>
      <c r="H442" s="719"/>
    </row>
    <row r="443" spans="2:8" s="35" customFormat="1" ht="15.75">
      <c r="B443" s="30"/>
      <c r="C443" s="29"/>
      <c r="D443" s="23"/>
      <c r="E443" s="43"/>
      <c r="F443" s="12"/>
      <c r="G443" s="719"/>
      <c r="H443" s="719"/>
    </row>
    <row r="444" spans="2:8" s="35" customFormat="1" ht="15.75">
      <c r="B444" s="30"/>
      <c r="C444" s="11"/>
      <c r="D444" s="23"/>
      <c r="E444" s="43"/>
      <c r="F444" s="12"/>
      <c r="G444" s="719"/>
      <c r="H444" s="719"/>
    </row>
    <row r="445" spans="2:8" s="35" customFormat="1" ht="15.75">
      <c r="B445" s="13"/>
      <c r="C445" s="1"/>
      <c r="D445" s="23"/>
      <c r="E445" s="23"/>
      <c r="F445" s="23"/>
      <c r="G445" s="719"/>
      <c r="H445" s="719"/>
    </row>
    <row r="446" spans="2:8" s="35" customFormat="1" ht="15">
      <c r="B446" s="39"/>
      <c r="C446" s="27"/>
      <c r="D446" s="4"/>
      <c r="E446" s="4"/>
      <c r="F446" s="4"/>
      <c r="G446" s="719"/>
      <c r="H446" s="719"/>
    </row>
    <row r="447" spans="2:8" s="35" customFormat="1" ht="15">
      <c r="B447" s="39"/>
      <c r="C447" s="27"/>
      <c r="D447" s="40"/>
      <c r="E447" s="4"/>
      <c r="F447" s="4"/>
      <c r="G447" s="719"/>
      <c r="H447" s="719"/>
    </row>
    <row r="448" spans="2:8" s="35" customFormat="1" ht="15">
      <c r="B448" s="30"/>
      <c r="C448" s="29"/>
      <c r="D448" s="40"/>
      <c r="E448" s="4"/>
      <c r="F448" s="4"/>
      <c r="G448" s="719"/>
      <c r="H448" s="719"/>
    </row>
    <row r="449" spans="2:8" s="35" customFormat="1" ht="15">
      <c r="B449" s="30"/>
      <c r="C449" s="29"/>
      <c r="D449" s="40"/>
      <c r="E449" s="4"/>
      <c r="F449" s="4"/>
      <c r="G449" s="719"/>
      <c r="H449" s="719"/>
    </row>
    <row r="450" spans="2:8" s="35" customFormat="1" ht="15">
      <c r="B450" s="39"/>
      <c r="C450" s="27"/>
      <c r="D450" s="40"/>
      <c r="E450" s="4"/>
      <c r="F450" s="4"/>
      <c r="G450" s="719"/>
      <c r="H450" s="719"/>
    </row>
    <row r="451" spans="2:8" s="35" customFormat="1" ht="15">
      <c r="B451" s="39"/>
      <c r="C451" s="27"/>
      <c r="D451" s="40"/>
      <c r="E451" s="4"/>
      <c r="F451" s="4"/>
      <c r="G451" s="719"/>
      <c r="H451" s="719"/>
    </row>
    <row r="452" spans="2:8" s="35" customFormat="1" ht="15">
      <c r="B452" s="39"/>
      <c r="C452" s="27"/>
      <c r="D452" s="40"/>
      <c r="E452" s="4"/>
      <c r="F452" s="4"/>
      <c r="G452" s="719"/>
      <c r="H452" s="719"/>
    </row>
    <row r="453" spans="2:8" s="35" customFormat="1" ht="15">
      <c r="B453" s="39"/>
      <c r="C453" s="27"/>
      <c r="D453" s="4"/>
      <c r="E453" s="4"/>
      <c r="F453" s="4"/>
      <c r="G453" s="719"/>
      <c r="H453" s="719"/>
    </row>
    <row r="454" spans="2:8" s="35" customFormat="1" ht="15">
      <c r="B454" s="20"/>
      <c r="C454" s="27"/>
      <c r="D454" s="4"/>
      <c r="E454" s="4"/>
      <c r="F454" s="4"/>
      <c r="G454" s="719"/>
      <c r="H454" s="719"/>
    </row>
    <row r="455" spans="2:8" s="35" customFormat="1" ht="15">
      <c r="B455" s="30"/>
      <c r="C455" s="33"/>
      <c r="D455" s="4"/>
      <c r="E455" s="4"/>
      <c r="F455" s="4"/>
      <c r="G455" s="719"/>
      <c r="H455" s="719"/>
    </row>
    <row r="456" spans="2:8" s="35" customFormat="1" ht="15">
      <c r="B456" s="30"/>
      <c r="C456" s="33"/>
      <c r="D456" s="4"/>
      <c r="E456" s="4"/>
      <c r="F456" s="4"/>
      <c r="G456" s="719"/>
      <c r="H456" s="719"/>
    </row>
    <row r="457" spans="2:8" s="35" customFormat="1" ht="15">
      <c r="B457" s="30"/>
      <c r="C457" s="33"/>
      <c r="D457" s="4"/>
      <c r="E457" s="4"/>
      <c r="F457" s="4"/>
      <c r="G457" s="719"/>
      <c r="H457" s="719"/>
    </row>
    <row r="458" spans="2:8" s="35" customFormat="1" ht="15">
      <c r="B458" s="20"/>
      <c r="C458" s="44"/>
      <c r="D458" s="4"/>
      <c r="E458" s="4"/>
      <c r="F458" s="4"/>
      <c r="G458" s="719"/>
      <c r="H458" s="719"/>
    </row>
    <row r="459" spans="2:8" s="35" customFormat="1" ht="15">
      <c r="B459" s="30"/>
      <c r="C459" s="11"/>
      <c r="D459" s="4"/>
      <c r="E459" s="4"/>
      <c r="F459" s="4"/>
      <c r="G459" s="719"/>
      <c r="H459" s="719"/>
    </row>
    <row r="460" spans="2:8" s="35" customFormat="1" ht="15">
      <c r="B460" s="30"/>
      <c r="C460" s="11"/>
      <c r="D460" s="4"/>
      <c r="E460" s="4"/>
      <c r="F460" s="4"/>
      <c r="G460" s="719"/>
      <c r="H460" s="719"/>
    </row>
    <row r="461" spans="2:8" s="35" customFormat="1" ht="15">
      <c r="B461" s="39"/>
      <c r="C461" s="27"/>
      <c r="D461" s="4"/>
      <c r="E461" s="4"/>
      <c r="F461" s="4"/>
      <c r="G461" s="719"/>
      <c r="H461" s="719"/>
    </row>
    <row r="462" spans="2:8" s="35" customFormat="1" ht="15.75">
      <c r="B462" s="13"/>
      <c r="C462" s="31"/>
      <c r="D462" s="53"/>
      <c r="E462" s="53"/>
      <c r="F462" s="53"/>
      <c r="G462" s="719"/>
      <c r="H462" s="719"/>
    </row>
    <row r="463" spans="2:8" s="35" customFormat="1" ht="15.75">
      <c r="B463" s="20"/>
      <c r="C463" s="27"/>
      <c r="D463" s="53"/>
      <c r="E463" s="53"/>
      <c r="F463" s="53"/>
      <c r="G463" s="719"/>
      <c r="H463" s="719"/>
    </row>
    <row r="464" spans="2:8" s="35" customFormat="1" ht="15.75">
      <c r="B464" s="36"/>
      <c r="C464" s="33"/>
      <c r="D464" s="53"/>
      <c r="E464" s="53"/>
      <c r="F464" s="53"/>
      <c r="G464" s="719"/>
      <c r="H464" s="719"/>
    </row>
    <row r="465" spans="2:8" s="35" customFormat="1" ht="15">
      <c r="B465" s="30"/>
      <c r="C465" s="29"/>
      <c r="D465" s="4"/>
      <c r="E465" s="4"/>
      <c r="F465" s="4"/>
      <c r="G465" s="719"/>
      <c r="H465" s="719"/>
    </row>
    <row r="466" spans="2:8" s="35" customFormat="1" ht="15">
      <c r="B466" s="30"/>
      <c r="C466" s="29"/>
      <c r="D466" s="4"/>
      <c r="E466" s="4"/>
      <c r="F466" s="4"/>
      <c r="G466" s="719"/>
      <c r="H466" s="719"/>
    </row>
    <row r="467" spans="2:8" s="35" customFormat="1" ht="15">
      <c r="B467" s="30"/>
      <c r="C467" s="29"/>
      <c r="D467" s="4"/>
      <c r="E467" s="4"/>
      <c r="F467" s="4"/>
      <c r="G467" s="719"/>
      <c r="H467" s="719"/>
    </row>
    <row r="468" spans="2:8" s="35" customFormat="1" ht="15">
      <c r="B468" s="30"/>
      <c r="C468" s="25"/>
      <c r="D468" s="4"/>
      <c r="E468" s="4"/>
      <c r="F468" s="4"/>
      <c r="G468" s="719"/>
      <c r="H468" s="719"/>
    </row>
    <row r="469" spans="2:8" s="35" customFormat="1" ht="15">
      <c r="B469" s="30"/>
      <c r="C469" s="29"/>
      <c r="D469" s="4"/>
      <c r="E469" s="4"/>
      <c r="F469" s="4"/>
      <c r="G469" s="719"/>
      <c r="H469" s="719"/>
    </row>
    <row r="470" spans="2:8" s="35" customFormat="1" ht="15">
      <c r="B470" s="30"/>
      <c r="C470" s="30"/>
      <c r="D470" s="4"/>
      <c r="E470" s="4"/>
      <c r="F470" s="4"/>
      <c r="G470" s="719"/>
      <c r="H470" s="719"/>
    </row>
    <row r="471" spans="2:8" s="35" customFormat="1" ht="15">
      <c r="B471" s="30"/>
      <c r="C471" s="29"/>
      <c r="D471" s="4"/>
      <c r="E471" s="4"/>
      <c r="F471" s="4"/>
      <c r="G471" s="719"/>
      <c r="H471" s="719"/>
    </row>
    <row r="472" spans="2:8" s="35" customFormat="1" ht="15">
      <c r="B472" s="30"/>
      <c r="C472" s="29"/>
      <c r="D472" s="4"/>
      <c r="E472" s="4"/>
      <c r="F472" s="4"/>
      <c r="G472" s="719"/>
      <c r="H472" s="719"/>
    </row>
    <row r="473" spans="2:8" s="35" customFormat="1" ht="15">
      <c r="B473" s="30"/>
      <c r="C473" s="29"/>
      <c r="D473" s="4"/>
      <c r="E473" s="4"/>
      <c r="F473" s="4"/>
      <c r="G473" s="719"/>
      <c r="H473" s="719"/>
    </row>
    <row r="474" spans="2:8" s="35" customFormat="1" ht="15">
      <c r="B474" s="30"/>
      <c r="C474" s="30"/>
      <c r="D474" s="4"/>
      <c r="E474" s="4"/>
      <c r="F474" s="4"/>
      <c r="G474" s="719"/>
      <c r="H474" s="719"/>
    </row>
    <row r="475" spans="2:8" s="35" customFormat="1" ht="15">
      <c r="B475" s="30"/>
      <c r="C475" s="25"/>
      <c r="D475" s="4"/>
      <c r="E475" s="4"/>
      <c r="F475" s="4"/>
      <c r="G475" s="719"/>
      <c r="H475" s="719"/>
    </row>
    <row r="476" spans="2:8" s="35" customFormat="1" ht="15">
      <c r="B476" s="30"/>
      <c r="C476" s="29"/>
      <c r="D476" s="4"/>
      <c r="E476" s="4"/>
      <c r="F476" s="4"/>
      <c r="G476" s="719"/>
      <c r="H476" s="719"/>
    </row>
    <row r="477" spans="2:8" s="35" customFormat="1" ht="15">
      <c r="B477" s="30"/>
      <c r="C477" s="29"/>
      <c r="D477" s="4"/>
      <c r="E477" s="4"/>
      <c r="F477" s="4"/>
      <c r="G477" s="719"/>
      <c r="H477" s="719"/>
    </row>
    <row r="478" spans="2:8" s="35" customFormat="1" ht="15">
      <c r="B478" s="30"/>
      <c r="C478" s="29"/>
      <c r="D478" s="4"/>
      <c r="E478" s="4"/>
      <c r="F478" s="4"/>
      <c r="G478" s="719"/>
      <c r="H478" s="719"/>
    </row>
    <row r="479" spans="2:8" s="35" customFormat="1" ht="15">
      <c r="B479" s="30"/>
      <c r="C479" s="29"/>
      <c r="D479" s="4"/>
      <c r="E479" s="4"/>
      <c r="F479" s="4"/>
      <c r="G479" s="719"/>
      <c r="H479" s="719"/>
    </row>
    <row r="480" spans="2:8" s="35" customFormat="1" ht="15">
      <c r="B480" s="39"/>
      <c r="C480" s="45"/>
      <c r="D480" s="40"/>
      <c r="E480" s="40"/>
      <c r="F480" s="40"/>
      <c r="G480" s="719"/>
      <c r="H480" s="719"/>
    </row>
    <row r="481" spans="2:8" s="35" customFormat="1" ht="15">
      <c r="B481" s="39"/>
      <c r="C481" s="27"/>
      <c r="D481" s="40"/>
      <c r="E481" s="40"/>
      <c r="F481" s="40"/>
      <c r="G481" s="719"/>
      <c r="H481" s="719"/>
    </row>
    <row r="482" spans="2:8" s="35" customFormat="1" ht="15">
      <c r="B482" s="30"/>
      <c r="C482" s="29"/>
      <c r="D482" s="40"/>
      <c r="E482" s="40"/>
      <c r="F482" s="40"/>
      <c r="G482" s="719"/>
      <c r="H482" s="719"/>
    </row>
    <row r="483" spans="2:8" s="35" customFormat="1" ht="15">
      <c r="B483" s="30"/>
      <c r="C483" s="29"/>
      <c r="D483" s="40"/>
      <c r="E483" s="40"/>
      <c r="F483" s="40"/>
      <c r="G483" s="719"/>
      <c r="H483" s="719"/>
    </row>
    <row r="484" spans="2:8" s="35" customFormat="1" ht="15">
      <c r="B484" s="30"/>
      <c r="C484" s="33"/>
      <c r="D484" s="40"/>
      <c r="E484" s="40"/>
      <c r="F484" s="40"/>
      <c r="G484" s="719"/>
      <c r="H484" s="719"/>
    </row>
    <row r="485" spans="2:8" s="35" customFormat="1" ht="15">
      <c r="B485" s="19"/>
      <c r="C485" s="41"/>
      <c r="D485" s="40"/>
      <c r="E485" s="40"/>
      <c r="F485" s="40"/>
      <c r="G485" s="719"/>
      <c r="H485" s="719"/>
    </row>
    <row r="486" spans="2:8" s="35" customFormat="1" ht="15">
      <c r="B486" s="19"/>
      <c r="C486" s="41"/>
      <c r="D486" s="40"/>
      <c r="E486" s="40"/>
      <c r="F486" s="40"/>
      <c r="G486" s="719"/>
      <c r="H486" s="719"/>
    </row>
    <row r="487" spans="2:8" s="35" customFormat="1" ht="15">
      <c r="B487" s="30"/>
      <c r="C487" s="33"/>
      <c r="D487" s="40"/>
      <c r="E487" s="40"/>
      <c r="F487" s="40"/>
      <c r="G487" s="719"/>
      <c r="H487" s="719"/>
    </row>
    <row r="488" spans="2:8" s="35" customFormat="1" ht="15">
      <c r="B488" s="19"/>
      <c r="C488" s="41"/>
      <c r="D488" s="40"/>
      <c r="E488" s="40"/>
      <c r="F488" s="40"/>
      <c r="G488" s="719"/>
      <c r="H488" s="719"/>
    </row>
    <row r="489" spans="2:8" s="35" customFormat="1" ht="15">
      <c r="B489" s="19"/>
      <c r="C489" s="41"/>
      <c r="D489" s="40"/>
      <c r="E489" s="40"/>
      <c r="F489" s="40"/>
      <c r="G489" s="719"/>
      <c r="H489" s="719"/>
    </row>
    <row r="490" spans="2:8" s="35" customFormat="1" ht="15.75">
      <c r="B490" s="1"/>
      <c r="C490" s="46"/>
      <c r="D490" s="23"/>
      <c r="E490" s="23"/>
      <c r="F490" s="23"/>
      <c r="G490" s="719"/>
      <c r="H490" s="719"/>
    </row>
    <row r="491" spans="2:8" s="35" customFormat="1" ht="15">
      <c r="B491" s="36"/>
      <c r="C491" s="47"/>
      <c r="D491" s="4"/>
      <c r="E491" s="4"/>
      <c r="F491" s="4"/>
      <c r="G491" s="719"/>
      <c r="H491" s="719"/>
    </row>
    <row r="492" spans="2:8" s="35" customFormat="1" ht="15.75">
      <c r="B492" s="13"/>
      <c r="C492" s="31"/>
      <c r="D492" s="53"/>
      <c r="E492" s="53"/>
      <c r="F492" s="53"/>
      <c r="G492" s="719"/>
      <c r="H492" s="719"/>
    </row>
    <row r="493" spans="2:8" s="35" customFormat="1" ht="15.75">
      <c r="B493" s="48"/>
      <c r="C493" s="49"/>
      <c r="D493" s="4"/>
      <c r="E493" s="53"/>
      <c r="F493" s="4"/>
      <c r="G493" s="719"/>
      <c r="H493" s="719"/>
    </row>
    <row r="494" spans="2:8" s="35" customFormat="1" ht="15">
      <c r="B494" s="48"/>
      <c r="C494" s="49"/>
      <c r="D494" s="4"/>
      <c r="E494" s="4"/>
      <c r="F494" s="4"/>
      <c r="G494" s="719"/>
      <c r="H494" s="719"/>
    </row>
    <row r="495" spans="2:8" s="35" customFormat="1" ht="15">
      <c r="B495" s="20"/>
      <c r="C495" s="27"/>
      <c r="D495" s="40"/>
      <c r="E495" s="40"/>
      <c r="F495" s="40"/>
      <c r="G495" s="719"/>
      <c r="H495" s="719"/>
    </row>
    <row r="496" spans="2:8" s="35" customFormat="1" ht="15">
      <c r="B496" s="30"/>
      <c r="C496" s="29"/>
      <c r="D496" s="4"/>
      <c r="E496" s="4"/>
      <c r="F496" s="4"/>
      <c r="G496" s="719"/>
      <c r="H496" s="719"/>
    </row>
    <row r="497" spans="2:8" s="35" customFormat="1" ht="15">
      <c r="B497" s="30"/>
      <c r="C497" s="29"/>
      <c r="D497" s="4"/>
      <c r="E497" s="4"/>
      <c r="F497" s="4"/>
      <c r="G497" s="719"/>
      <c r="H497" s="719"/>
    </row>
    <row r="498" spans="2:8" s="35" customFormat="1" ht="15">
      <c r="B498" s="30"/>
      <c r="C498" s="29"/>
      <c r="D498" s="4"/>
      <c r="E498" s="4"/>
      <c r="F498" s="4"/>
      <c r="G498" s="719"/>
      <c r="H498" s="719"/>
    </row>
    <row r="499" spans="2:8" s="35" customFormat="1" ht="15">
      <c r="B499" s="30"/>
      <c r="C499" s="50"/>
      <c r="D499" s="4"/>
      <c r="E499" s="4"/>
      <c r="F499" s="4"/>
      <c r="G499" s="719"/>
      <c r="H499" s="719"/>
    </row>
    <row r="500" spans="2:8" s="35" customFormat="1" ht="15">
      <c r="B500" s="30"/>
      <c r="C500" s="50"/>
      <c r="D500" s="4"/>
      <c r="E500" s="4"/>
      <c r="F500" s="4"/>
      <c r="G500" s="719"/>
      <c r="H500" s="719"/>
    </row>
    <row r="501" spans="2:8" s="35" customFormat="1" ht="15">
      <c r="B501" s="30"/>
      <c r="C501" s="50"/>
      <c r="D501" s="4"/>
      <c r="E501" s="4"/>
      <c r="F501" s="4"/>
      <c r="G501" s="719"/>
      <c r="H501" s="719"/>
    </row>
    <row r="502" spans="2:8" s="35" customFormat="1" ht="15">
      <c r="B502" s="30"/>
      <c r="C502" s="25"/>
      <c r="D502" s="4"/>
      <c r="E502" s="4"/>
      <c r="F502" s="4"/>
      <c r="G502" s="719"/>
      <c r="H502" s="719"/>
    </row>
    <row r="503" spans="2:8" s="35" customFormat="1" ht="15">
      <c r="B503" s="30"/>
      <c r="C503" s="25"/>
      <c r="D503" s="4"/>
      <c r="E503" s="4"/>
      <c r="F503" s="4"/>
      <c r="G503" s="719"/>
      <c r="H503" s="719"/>
    </row>
    <row r="504" spans="2:8" s="35" customFormat="1" ht="15">
      <c r="B504" s="30"/>
      <c r="C504" s="25"/>
      <c r="D504" s="4"/>
      <c r="E504" s="4"/>
      <c r="F504" s="4"/>
      <c r="G504" s="719"/>
      <c r="H504" s="719"/>
    </row>
    <row r="505" spans="2:8" s="35" customFormat="1" ht="15">
      <c r="B505" s="30"/>
      <c r="C505" s="50"/>
      <c r="D505" s="4"/>
      <c r="E505" s="4"/>
      <c r="F505" s="4"/>
      <c r="G505" s="719"/>
      <c r="H505" s="719"/>
    </row>
    <row r="506" spans="2:8" s="35" customFormat="1" ht="15">
      <c r="B506" s="30"/>
      <c r="C506" s="50"/>
      <c r="D506" s="4"/>
      <c r="E506" s="4"/>
      <c r="F506" s="4"/>
      <c r="G506" s="719"/>
      <c r="H506" s="719"/>
    </row>
    <row r="507" spans="2:8" s="35" customFormat="1" ht="15">
      <c r="B507" s="30"/>
      <c r="C507" s="50"/>
      <c r="D507" s="4"/>
      <c r="E507" s="4"/>
      <c r="F507" s="4"/>
      <c r="G507" s="719"/>
      <c r="H507" s="719"/>
    </row>
    <row r="508" spans="2:8" s="35" customFormat="1" ht="15">
      <c r="B508" s="30"/>
      <c r="C508" s="50"/>
      <c r="D508" s="4"/>
      <c r="E508" s="4"/>
      <c r="F508" s="4"/>
      <c r="G508" s="719"/>
      <c r="H508" s="719"/>
    </row>
    <row r="509" spans="2:8" s="35" customFormat="1" ht="15">
      <c r="B509" s="30"/>
      <c r="C509" s="50"/>
      <c r="D509" s="4"/>
      <c r="E509" s="4"/>
      <c r="F509" s="4"/>
      <c r="G509" s="719"/>
      <c r="H509" s="719"/>
    </row>
    <row r="510" spans="2:8" s="35" customFormat="1" ht="15">
      <c r="B510" s="30"/>
      <c r="C510" s="29"/>
      <c r="D510" s="4"/>
      <c r="E510" s="4"/>
      <c r="F510" s="4"/>
      <c r="G510" s="719"/>
      <c r="H510" s="719"/>
    </row>
    <row r="511" spans="2:8" s="35" customFormat="1" ht="15">
      <c r="B511" s="30"/>
      <c r="C511" s="50"/>
      <c r="D511" s="4"/>
      <c r="E511" s="4"/>
      <c r="F511" s="4"/>
      <c r="G511" s="719"/>
      <c r="H511" s="719"/>
    </row>
    <row r="512" spans="2:8" s="35" customFormat="1" ht="15">
      <c r="B512" s="30"/>
      <c r="C512" s="50"/>
      <c r="D512" s="4"/>
      <c r="E512" s="4"/>
      <c r="F512" s="4"/>
      <c r="G512" s="719"/>
      <c r="H512" s="719"/>
    </row>
    <row r="513" spans="2:8" s="35" customFormat="1" ht="15">
      <c r="B513" s="30"/>
      <c r="C513" s="50"/>
      <c r="D513" s="4"/>
      <c r="E513" s="4"/>
      <c r="F513" s="4"/>
      <c r="G513" s="719"/>
      <c r="H513" s="719"/>
    </row>
    <row r="514" spans="2:8" s="35" customFormat="1" ht="15">
      <c r="B514" s="30"/>
      <c r="C514" s="50"/>
      <c r="D514" s="4"/>
      <c r="E514" s="4"/>
      <c r="F514" s="4"/>
      <c r="G514" s="719"/>
      <c r="H514" s="719"/>
    </row>
    <row r="515" spans="2:8" s="35" customFormat="1" ht="15">
      <c r="B515" s="30"/>
      <c r="C515" s="29"/>
      <c r="D515" s="4"/>
      <c r="E515" s="4"/>
      <c r="F515" s="4"/>
      <c r="G515" s="719"/>
      <c r="H515" s="719"/>
    </row>
    <row r="516" spans="2:8" s="35" customFormat="1" ht="15">
      <c r="B516" s="30"/>
      <c r="C516" s="29"/>
      <c r="D516" s="4"/>
      <c r="E516" s="4"/>
      <c r="F516" s="4"/>
      <c r="G516" s="719"/>
      <c r="H516" s="719"/>
    </row>
    <row r="517" spans="2:8" s="35" customFormat="1" ht="15">
      <c r="B517" s="30"/>
      <c r="C517" s="29"/>
      <c r="D517" s="4"/>
      <c r="E517" s="4"/>
      <c r="F517" s="4"/>
      <c r="G517" s="719"/>
      <c r="H517" s="719"/>
    </row>
    <row r="518" spans="2:8" s="35" customFormat="1" ht="15">
      <c r="B518" s="30"/>
      <c r="C518" s="28"/>
      <c r="D518" s="4"/>
      <c r="E518" s="4"/>
      <c r="F518" s="4"/>
      <c r="G518" s="719"/>
      <c r="H518" s="719"/>
    </row>
    <row r="519" spans="2:8" s="35" customFormat="1" ht="15">
      <c r="B519" s="30"/>
      <c r="C519" s="28"/>
      <c r="D519" s="4"/>
      <c r="E519" s="4"/>
      <c r="F519" s="4"/>
      <c r="G519" s="719"/>
      <c r="H519" s="719"/>
    </row>
    <row r="520" spans="2:8" s="35" customFormat="1" ht="15">
      <c r="B520" s="30"/>
      <c r="C520" s="29"/>
      <c r="D520" s="4"/>
      <c r="E520" s="4"/>
      <c r="F520" s="4"/>
      <c r="G520" s="719"/>
      <c r="H520" s="719"/>
    </row>
    <row r="521" spans="2:8" s="35" customFormat="1" ht="15">
      <c r="B521" s="30"/>
      <c r="C521" s="29"/>
      <c r="D521" s="4"/>
      <c r="E521" s="4"/>
      <c r="F521" s="4"/>
      <c r="G521" s="719"/>
      <c r="H521" s="719"/>
    </row>
    <row r="522" spans="2:8" s="35" customFormat="1" ht="15.75">
      <c r="B522" s="13"/>
      <c r="C522" s="31"/>
      <c r="D522" s="53"/>
      <c r="E522" s="53"/>
      <c r="F522" s="12"/>
      <c r="G522" s="719"/>
      <c r="H522" s="719"/>
    </row>
    <row r="523" spans="2:8" s="35" customFormat="1" ht="15">
      <c r="B523" s="30"/>
      <c r="C523" s="33"/>
      <c r="D523" s="4"/>
      <c r="E523" s="4"/>
      <c r="F523" s="4"/>
      <c r="G523" s="719"/>
      <c r="H523" s="719"/>
    </row>
    <row r="524" spans="3:8" s="35" customFormat="1" ht="15.75">
      <c r="C524" s="57"/>
      <c r="D524" s="53"/>
      <c r="E524" s="53"/>
      <c r="F524" s="53"/>
      <c r="G524" s="719"/>
      <c r="H524" s="719"/>
    </row>
    <row r="525" spans="3:8" s="35" customFormat="1" ht="15.75">
      <c r="C525" s="57"/>
      <c r="D525" s="53"/>
      <c r="E525" s="53"/>
      <c r="F525" s="53"/>
      <c r="G525" s="719"/>
      <c r="H525" s="719"/>
    </row>
    <row r="526" spans="2:8" s="35" customFormat="1" ht="15">
      <c r="B526" s="13"/>
      <c r="C526" s="46"/>
      <c r="D526" s="4"/>
      <c r="E526" s="4"/>
      <c r="F526" s="4"/>
      <c r="G526" s="719"/>
      <c r="H526" s="719"/>
    </row>
    <row r="527" spans="2:8" s="35" customFormat="1" ht="15">
      <c r="B527" s="30"/>
      <c r="C527" s="28"/>
      <c r="D527" s="4"/>
      <c r="E527" s="4"/>
      <c r="F527" s="4"/>
      <c r="G527" s="719"/>
      <c r="H527" s="719"/>
    </row>
    <row r="528" spans="2:8" s="35" customFormat="1" ht="15">
      <c r="B528" s="30"/>
      <c r="C528" s="28"/>
      <c r="D528" s="4"/>
      <c r="E528" s="4"/>
      <c r="F528" s="4"/>
      <c r="G528" s="719"/>
      <c r="H528" s="719"/>
    </row>
    <row r="529" spans="2:8" s="35" customFormat="1" ht="15">
      <c r="B529" s="30"/>
      <c r="C529" s="28"/>
      <c r="D529" s="4"/>
      <c r="E529" s="4"/>
      <c r="F529" s="4"/>
      <c r="G529" s="719"/>
      <c r="H529" s="719"/>
    </row>
    <row r="530" spans="2:8" s="35" customFormat="1" ht="15">
      <c r="B530" s="30"/>
      <c r="C530" s="28"/>
      <c r="D530" s="4"/>
      <c r="E530" s="4"/>
      <c r="F530" s="4"/>
      <c r="G530" s="719"/>
      <c r="H530" s="719"/>
    </row>
    <row r="531" spans="2:8" s="35" customFormat="1" ht="15">
      <c r="B531" s="30"/>
      <c r="C531" s="28"/>
      <c r="D531" s="4"/>
      <c r="E531" s="4"/>
      <c r="F531" s="4"/>
      <c r="G531" s="719"/>
      <c r="H531" s="719"/>
    </row>
    <row r="532" spans="2:8" s="35" customFormat="1" ht="15">
      <c r="B532" s="30"/>
      <c r="C532" s="28"/>
      <c r="D532" s="4"/>
      <c r="E532" s="4"/>
      <c r="F532" s="4"/>
      <c r="G532" s="719"/>
      <c r="H532" s="719"/>
    </row>
    <row r="533" spans="3:8" s="35" customFormat="1" ht="15.75">
      <c r="C533" s="57"/>
      <c r="D533" s="53"/>
      <c r="E533" s="53"/>
      <c r="F533" s="53"/>
      <c r="G533" s="719"/>
      <c r="H533" s="719"/>
    </row>
    <row r="534" spans="3:8" s="35" customFormat="1" ht="15.75">
      <c r="C534" s="61"/>
      <c r="D534" s="53"/>
      <c r="E534" s="53"/>
      <c r="F534" s="53"/>
      <c r="G534" s="719"/>
      <c r="H534" s="719"/>
    </row>
    <row r="542" ht="12.75">
      <c r="D542" s="626" t="s">
        <v>165</v>
      </c>
    </row>
  </sheetData>
  <sheetProtection/>
  <mergeCells count="8">
    <mergeCell ref="F7:F9"/>
    <mergeCell ref="E302:F302"/>
    <mergeCell ref="G7:H7"/>
    <mergeCell ref="B2:H2"/>
    <mergeCell ref="B3:H3"/>
    <mergeCell ref="B4:H4"/>
    <mergeCell ref="B5:H5"/>
    <mergeCell ref="B6:H6"/>
  </mergeCells>
  <printOptions/>
  <pageMargins left="0.3937007874015748" right="0.3937007874015748" top="0.1968503937007874" bottom="0.26" header="0" footer="0"/>
  <pageSetup fitToHeight="4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Nobatova</cp:lastModifiedBy>
  <cp:lastPrinted>2010-09-07T10:16:53Z</cp:lastPrinted>
  <dcterms:created xsi:type="dcterms:W3CDTF">2005-02-14T04:01:58Z</dcterms:created>
  <dcterms:modified xsi:type="dcterms:W3CDTF">2010-09-14T04:05:21Z</dcterms:modified>
  <cp:category/>
  <cp:version/>
  <cp:contentType/>
  <cp:contentStatus/>
</cp:coreProperties>
</file>